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11760" tabRatio="815"/>
  </bookViews>
  <sheets>
    <sheet name="ÍNDICE" sheetId="30" r:id="rId1"/>
    <sheet name="1personal ocupado" sheetId="1" state="hidden" r:id="rId2"/>
    <sheet name="2médico especial" sheetId="9" state="hidden" r:id="rId3"/>
    <sheet name="3medico por enti" sheetId="12" state="hidden" r:id="rId4"/>
    <sheet name="1No establecim" sheetId="32" r:id="rId5"/>
    <sheet name="2camas disp" sheetId="18" r:id="rId6"/>
    <sheet name="3tasa medicos" sheetId="44" r:id="rId7"/>
    <sheet name="4estada hosp. giros cama" sheetId="43" r:id="rId8"/>
    <sheet name="5camas dota" sheetId="38" r:id="rId9"/>
    <sheet name="6consul" sheetId="40" r:id="rId10"/>
    <sheet name="7Consultas" sheetId="41" r:id="rId11"/>
    <sheet name="8Egresos" sheetId="42" r:id="rId12"/>
    <sheet name="Hoja4" sheetId="17" state="hidden" r:id="rId13"/>
    <sheet name="Hoja1" sheetId="11" state="hidden" r:id="rId14"/>
    <sheet name="Principales causas de egresos " sheetId="23" state="hidden" r:id="rId15"/>
    <sheet name="Tasas de camas públicas y " sheetId="24" state="hidden" r:id="rId16"/>
    <sheet name="Dias de estada hospitalaria" sheetId="25" state="hidden" r:id="rId17"/>
    <sheet name="Número de medicos" sheetId="26" state="hidden" r:id="rId18"/>
    <sheet name="Número de consultas " sheetId="27" state="hidden" r:id="rId19"/>
    <sheet name="Número de consultas" sheetId="28" state="hidden" r:id="rId20"/>
    <sheet name="Número de establecimientos" sheetId="29" state="hidden" r:id="rId21"/>
  </sheets>
  <definedNames>
    <definedName name="_xlnm._FilterDatabase" localSheetId="4" hidden="1">'1No establecim'!$B$25:$D$34</definedName>
    <definedName name="_xlnm._FilterDatabase" localSheetId="5" hidden="1">'2camas disp'!$A$31:$G$38</definedName>
    <definedName name="_xlnm._FilterDatabase" localSheetId="3" hidden="1">'3medico por enti'!$B$40:$C$57</definedName>
    <definedName name="_xlnm._FilterDatabase" localSheetId="8" hidden="1">'5camas dota'!$A$50:$C$57</definedName>
    <definedName name="_xlnm._FilterDatabase" localSheetId="9" hidden="1">'6consul'!$A$42:$B$46</definedName>
    <definedName name="_xlnm._FilterDatabase" localSheetId="10" hidden="1">'7Consultas'!$B$27:$C$31</definedName>
    <definedName name="_xlnm.Print_Area" localSheetId="4">'1No establecim'!$A$1:$AH$61</definedName>
    <definedName name="_xlnm.Print_Area" localSheetId="1">'1personal ocupado'!$A$8:$K$67</definedName>
    <definedName name="_xlnm.Print_Area" localSheetId="5">'2camas disp'!$A$1:$X$57</definedName>
    <definedName name="_xlnm.Print_Area" localSheetId="2">'2médico especial'!$A$9:$K$81</definedName>
    <definedName name="_xlnm.Print_Area" localSheetId="3">'3medico por enti'!$A$7:$G$62</definedName>
    <definedName name="_xlnm.Print_Area" localSheetId="8">'5camas dota'!$A$1:$X$60</definedName>
    <definedName name="_xlnm.Print_Area" localSheetId="9">'6consul'!$A$1:$L$56</definedName>
    <definedName name="_xlnm.Print_Area" localSheetId="10">'7Consultas'!$A$1:$L$37</definedName>
    <definedName name="_xlnm.Print_Area" localSheetId="11">'8Egresos'!$A$1:$L$48</definedName>
    <definedName name="_xlnm.Print_Area" localSheetId="0">ÍNDICE!$A$1:$L$14</definedName>
  </definedNames>
  <calcPr calcId="145621"/>
</workbook>
</file>

<file path=xl/calcChain.xml><?xml version="1.0" encoding="utf-8"?>
<calcChain xmlns="http://schemas.openxmlformats.org/spreadsheetml/2006/main">
  <c r="C46" i="42" l="1"/>
  <c r="C45" i="42"/>
  <c r="C29" i="41" l="1"/>
  <c r="C30" i="41"/>
  <c r="C31" i="41"/>
  <c r="C28" i="41"/>
  <c r="F39" i="18" l="1"/>
  <c r="G37" i="18" l="1"/>
  <c r="G38" i="18"/>
  <c r="G32" i="18"/>
  <c r="G33" i="18"/>
  <c r="G34" i="18"/>
  <c r="G35" i="18"/>
  <c r="G36" i="18"/>
  <c r="G39" i="18"/>
  <c r="D68" i="9"/>
  <c r="C62" i="9" s="1"/>
  <c r="H20" i="9"/>
  <c r="I20" i="9"/>
  <c r="J20" i="9"/>
  <c r="H21" i="9"/>
  <c r="I21" i="9"/>
  <c r="J21" i="9"/>
  <c r="H22" i="9"/>
  <c r="I22" i="9"/>
  <c r="J22" i="9"/>
  <c r="H23" i="9"/>
  <c r="I23" i="9"/>
  <c r="J23" i="9"/>
  <c r="H24" i="9"/>
  <c r="I24" i="9"/>
  <c r="J24" i="9"/>
  <c r="H25" i="9"/>
  <c r="I25" i="9"/>
  <c r="J25" i="9"/>
  <c r="H26" i="9"/>
  <c r="I26" i="9"/>
  <c r="J26" i="9"/>
  <c r="H27" i="9"/>
  <c r="I27" i="9"/>
  <c r="J27" i="9"/>
  <c r="H28" i="9"/>
  <c r="I28" i="9"/>
  <c r="J28" i="9"/>
  <c r="H29" i="9"/>
  <c r="I29" i="9"/>
  <c r="J29" i="9"/>
  <c r="H30" i="9"/>
  <c r="I30" i="9"/>
  <c r="J30" i="9"/>
  <c r="H31" i="9"/>
  <c r="I31" i="9"/>
  <c r="J31" i="9"/>
  <c r="H32" i="9"/>
  <c r="I32" i="9"/>
  <c r="J32" i="9"/>
  <c r="H33" i="9"/>
  <c r="I33" i="9"/>
  <c r="J33" i="9"/>
  <c r="H34" i="9"/>
  <c r="I34" i="9"/>
  <c r="J34" i="9"/>
  <c r="H35" i="9"/>
  <c r="I35" i="9"/>
  <c r="J35" i="9"/>
  <c r="H36" i="9"/>
  <c r="I36" i="9"/>
  <c r="J36" i="9"/>
  <c r="H37" i="9"/>
  <c r="I37" i="9"/>
  <c r="J37" i="9"/>
  <c r="H38" i="9"/>
  <c r="I38" i="9"/>
  <c r="J38" i="9"/>
  <c r="H39" i="9"/>
  <c r="I39" i="9"/>
  <c r="J39" i="9"/>
  <c r="H40" i="9"/>
  <c r="I40" i="9"/>
  <c r="J40" i="9"/>
  <c r="H41" i="9"/>
  <c r="I41" i="9"/>
  <c r="J41" i="9"/>
  <c r="H42" i="9"/>
  <c r="I42" i="9"/>
  <c r="J42" i="9"/>
  <c r="H43" i="9"/>
  <c r="I43" i="9"/>
  <c r="J43" i="9"/>
  <c r="H44" i="9"/>
  <c r="I44" i="9"/>
  <c r="J44" i="9"/>
  <c r="H45" i="9"/>
  <c r="I45" i="9"/>
  <c r="J45" i="9"/>
  <c r="H46" i="9"/>
  <c r="I46" i="9"/>
  <c r="J46" i="9"/>
  <c r="H47" i="9"/>
  <c r="I47" i="9"/>
  <c r="J47" i="9"/>
  <c r="H48" i="9"/>
  <c r="I48" i="9"/>
  <c r="J48" i="9"/>
  <c r="H49" i="9"/>
  <c r="I49" i="9"/>
  <c r="J49" i="9"/>
  <c r="H50" i="9"/>
  <c r="I50" i="9"/>
  <c r="J50" i="9"/>
  <c r="H51" i="9"/>
  <c r="I51" i="9"/>
  <c r="J51" i="9"/>
  <c r="H52" i="9"/>
  <c r="I52" i="9"/>
  <c r="J52" i="9"/>
  <c r="H53" i="9"/>
  <c r="I53" i="9"/>
  <c r="J53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20" i="9"/>
  <c r="C67" i="9" l="1"/>
  <c r="C60" i="9"/>
  <c r="C65" i="9"/>
  <c r="C61" i="9"/>
  <c r="C59" i="9"/>
  <c r="C63" i="9"/>
  <c r="C64" i="9"/>
  <c r="C66" i="9"/>
  <c r="D38" i="1"/>
  <c r="E38" i="1"/>
  <c r="F38" i="1"/>
  <c r="C38" i="1"/>
  <c r="G38" i="1" s="1"/>
  <c r="G21" i="1"/>
  <c r="H21" i="1"/>
  <c r="I21" i="1"/>
  <c r="J21" i="1"/>
  <c r="G22" i="1"/>
  <c r="H22" i="1"/>
  <c r="I22" i="1"/>
  <c r="J22" i="1"/>
  <c r="G23" i="1"/>
  <c r="H23" i="1"/>
  <c r="I23" i="1"/>
  <c r="J23" i="1"/>
  <c r="G24" i="1"/>
  <c r="H24" i="1"/>
  <c r="I24" i="1"/>
  <c r="J24" i="1"/>
  <c r="G25" i="1"/>
  <c r="H25" i="1"/>
  <c r="I25" i="1"/>
  <c r="J25" i="1"/>
  <c r="G26" i="1"/>
  <c r="H26" i="1"/>
  <c r="I26" i="1"/>
  <c r="J26" i="1"/>
  <c r="G27" i="1"/>
  <c r="H27" i="1"/>
  <c r="I27" i="1"/>
  <c r="J27" i="1"/>
  <c r="G28" i="1"/>
  <c r="H28" i="1"/>
  <c r="I28" i="1"/>
  <c r="J28" i="1"/>
  <c r="G29" i="1"/>
  <c r="H29" i="1"/>
  <c r="I29" i="1"/>
  <c r="J29" i="1"/>
  <c r="G30" i="1"/>
  <c r="H30" i="1"/>
  <c r="I30" i="1"/>
  <c r="J30" i="1"/>
  <c r="G31" i="1"/>
  <c r="H31" i="1"/>
  <c r="I31" i="1"/>
  <c r="J31" i="1"/>
  <c r="G32" i="1"/>
  <c r="H32" i="1"/>
  <c r="I32" i="1"/>
  <c r="J32" i="1"/>
  <c r="G33" i="1"/>
  <c r="H33" i="1"/>
  <c r="I33" i="1"/>
  <c r="J33" i="1"/>
  <c r="G34" i="1"/>
  <c r="H34" i="1"/>
  <c r="I34" i="1"/>
  <c r="J34" i="1"/>
  <c r="G35" i="1"/>
  <c r="H35" i="1"/>
  <c r="I35" i="1"/>
  <c r="J35" i="1"/>
  <c r="H18" i="1" l="1"/>
  <c r="I18" i="1"/>
  <c r="J18" i="1"/>
  <c r="H19" i="1"/>
  <c r="I19" i="1"/>
  <c r="J19" i="1"/>
  <c r="H20" i="1"/>
  <c r="I20" i="1"/>
  <c r="J20" i="1"/>
  <c r="H36" i="1"/>
  <c r="I36" i="1"/>
  <c r="J36" i="1"/>
  <c r="H37" i="1"/>
  <c r="I37" i="1"/>
  <c r="J37" i="1"/>
  <c r="H39" i="1"/>
  <c r="I39" i="1"/>
  <c r="J39" i="1"/>
  <c r="G19" i="1"/>
  <c r="G20" i="1"/>
  <c r="G36" i="1"/>
  <c r="G37" i="1"/>
  <c r="G39" i="1"/>
  <c r="G18" i="1"/>
  <c r="J38" i="1"/>
  <c r="I38" i="1"/>
  <c r="H38" i="1"/>
  <c r="C111" i="11" l="1"/>
  <c r="C93" i="11"/>
  <c r="C85" i="11"/>
  <c r="D43" i="11"/>
  <c r="E43" i="11"/>
  <c r="J50" i="11"/>
  <c r="C43" i="11"/>
  <c r="C13" i="11"/>
</calcChain>
</file>

<file path=xl/sharedStrings.xml><?xml version="1.0" encoding="utf-8"?>
<sst xmlns="http://schemas.openxmlformats.org/spreadsheetml/2006/main" count="528" uniqueCount="288">
  <si>
    <t>NACIONAL</t>
  </si>
  <si>
    <t>Años</t>
  </si>
  <si>
    <t>Enfermeras</t>
  </si>
  <si>
    <t>Ministerio de Salud</t>
  </si>
  <si>
    <t>Ministerio de Defensa</t>
  </si>
  <si>
    <t>Min. De Bienestar Social</t>
  </si>
  <si>
    <t>Min. De Gobierno y Polícia</t>
  </si>
  <si>
    <t>Anexos al (IESS)</t>
  </si>
  <si>
    <t>Municipio</t>
  </si>
  <si>
    <t>Solca</t>
  </si>
  <si>
    <t>Otras</t>
  </si>
  <si>
    <t>Seguro Social (IESS)</t>
  </si>
  <si>
    <t>TOTAL REPÚBLICA</t>
  </si>
  <si>
    <t>Tecnólogos</t>
  </si>
  <si>
    <t>Seguro Social Campesino</t>
  </si>
  <si>
    <t>Con Fines de Lucro</t>
  </si>
  <si>
    <t>Sin Fines de Lucro</t>
  </si>
  <si>
    <t>Centros de Salud</t>
  </si>
  <si>
    <t>Subcentros de Salud</t>
  </si>
  <si>
    <t>Puestos de Salud</t>
  </si>
  <si>
    <t>Dispensarios Médicos</t>
  </si>
  <si>
    <t>Hospitales Cantonales</t>
  </si>
  <si>
    <t>Clínica Particulares</t>
  </si>
  <si>
    <t>Beneficencia y Soc. Protectora</t>
  </si>
  <si>
    <t>TASAS POR 10.000 HABITANTES</t>
  </si>
  <si>
    <t>TIPO DE PERSONAL</t>
  </si>
  <si>
    <t>Total Sector Público</t>
  </si>
  <si>
    <t>Total Sector Privado</t>
  </si>
  <si>
    <t>SECTOR Y ENTIDAD</t>
  </si>
  <si>
    <t>TOTAL NACIONAL</t>
  </si>
  <si>
    <t>Establecimientos</t>
  </si>
  <si>
    <t>EGRESOS</t>
  </si>
  <si>
    <t>Hombres</t>
  </si>
  <si>
    <t>Mujeres</t>
  </si>
  <si>
    <t>CONDICIÓN AL EGRESO</t>
  </si>
  <si>
    <t>TOTAL ALTAS</t>
  </si>
  <si>
    <t>TOTAL FALLECIDOS</t>
  </si>
  <si>
    <t xml:space="preserve">TOTAL NACIONAL </t>
  </si>
  <si>
    <t xml:space="preserve">Sin Fines de Lucro  </t>
  </si>
  <si>
    <t xml:space="preserve">Con Fines de Lucro  </t>
  </si>
  <si>
    <t xml:space="preserve">Ministerio de Salud Pública  </t>
  </si>
  <si>
    <t>MÉDICO</t>
  </si>
  <si>
    <t>Primeras Consultas de Morbilidad</t>
  </si>
  <si>
    <t>Subsecuente de Morbilidad</t>
  </si>
  <si>
    <t>Consulta de Emergencia</t>
  </si>
  <si>
    <t>OBSTETRIZ</t>
  </si>
  <si>
    <t>ENFERMERÍA</t>
  </si>
  <si>
    <t>ESTABLECIMIENTOS CON INTERNACIÓN</t>
  </si>
  <si>
    <r>
      <t xml:space="preserve">Hospitales Generales  </t>
    </r>
    <r>
      <rPr>
        <sz val="8"/>
        <color indexed="8"/>
        <rFont val="Arial"/>
        <family val="2"/>
      </rPr>
      <t>1/</t>
    </r>
  </si>
  <si>
    <r>
      <t xml:space="preserve">Hospitales Especializados  </t>
    </r>
    <r>
      <rPr>
        <sz val="8"/>
        <color indexed="8"/>
        <rFont val="Arial"/>
        <family val="2"/>
      </rPr>
      <t>3/</t>
    </r>
  </si>
  <si>
    <t>ESTABLECIMIENTOS SIN INTERNACIÓN</t>
  </si>
  <si>
    <r>
      <t xml:space="preserve">Otros </t>
    </r>
    <r>
      <rPr>
        <sz val="8"/>
        <color indexed="8"/>
        <rFont val="Arial"/>
        <family val="2"/>
      </rPr>
      <t>2/</t>
    </r>
  </si>
  <si>
    <t>OBSTETRICIA</t>
  </si>
  <si>
    <t>MEDICINA</t>
  </si>
  <si>
    <t>Otros Ministerios</t>
  </si>
  <si>
    <t xml:space="preserve">Otras  </t>
  </si>
  <si>
    <t xml:space="preserve">Con Fines de Lucro </t>
  </si>
  <si>
    <t>Min. De Gobierno y Policía</t>
  </si>
  <si>
    <t>Principales causas de egresos hospitalarios a nivel nacional (periodo analizado)</t>
  </si>
  <si>
    <t>Tasas de camas públicas y privadas existentes por 10.000 habitantes</t>
  </si>
  <si>
    <t>Dias de estada hospitalaria y giros de cama</t>
  </si>
  <si>
    <t>Número de medicos en el sector público y privado</t>
  </si>
  <si>
    <t>Número de consultas preventivas</t>
  </si>
  <si>
    <t>Número de consultas de morbilidad</t>
  </si>
  <si>
    <t>Número de establecimientos de salud del sector público y privado por institución a la que pertenece</t>
  </si>
  <si>
    <t>Obstetrices</t>
  </si>
  <si>
    <t>Médicos  3/</t>
  </si>
  <si>
    <t>Odontólogos</t>
  </si>
  <si>
    <t>Psicólogos</t>
  </si>
  <si>
    <t>Aux. de Enfermería</t>
  </si>
  <si>
    <t xml:space="preserve">1/ Las poblaciones estimadas de los años 1990 al 2001 son realizadas con la población del Censo 2001, y la población estimada del 2002 al 2011, son a partir de la población del Censo 2010.   </t>
  </si>
  <si>
    <t>2/ Tasas por 10.000 habitantes</t>
  </si>
  <si>
    <t xml:space="preserve"> 3/ Incluye médicos  que trabajan en tiempo ocasional o de llamada. </t>
  </si>
  <si>
    <t xml:space="preserve"> Excluye, desde el año 2005 a médicos residentes y rurales, por cuanto no son de especialidades.</t>
  </si>
  <si>
    <t xml:space="preserve">Población 1/ </t>
  </si>
  <si>
    <t>TASA 2/</t>
  </si>
  <si>
    <t xml:space="preserve">FUENTE: </t>
  </si>
  <si>
    <t xml:space="preserve">Número de Médicos, Odontólogos, Enfermeras, Obstetrices, Psicólogos, Auxiliares de Enfermería, que trabajan en establecimientos de salud y tasas 2007 - 2010 </t>
  </si>
  <si>
    <t>Junta de Beneficiencia de Guayaquil</t>
  </si>
  <si>
    <t>NUEVA POBLACION 30-VI 1/</t>
  </si>
  <si>
    <t>3/  Excluye a médicos residentes y rurales, por cuanto no son de especialidades.        Incluye médicos  que trabajan en tiempo ocasional o de llamada</t>
  </si>
  <si>
    <t>1/ Proyecciones de  Población 2001 - 2010, INEC - CELADE</t>
  </si>
  <si>
    <t>TASAS 2/</t>
  </si>
  <si>
    <t>Médicos especialistas</t>
  </si>
  <si>
    <t>Médicos generales</t>
  </si>
  <si>
    <t>Médicos residentes</t>
  </si>
  <si>
    <t>Médicos rurales</t>
  </si>
  <si>
    <t>Odontólogos especialistas</t>
  </si>
  <si>
    <t>Odontólogos generales</t>
  </si>
  <si>
    <t>Odontólogos rurales</t>
  </si>
  <si>
    <t>Bioquímicos - Farmaceúticos</t>
  </si>
  <si>
    <t>Trabajadoras sociales</t>
  </si>
  <si>
    <t>Estudiantes internos</t>
  </si>
  <si>
    <t>Auxiliares de enfermería</t>
  </si>
  <si>
    <t>Auxiliares de Trabajo social</t>
  </si>
  <si>
    <t>Estadística y registros médicos</t>
  </si>
  <si>
    <t>Administrativos</t>
  </si>
  <si>
    <t>De servicio</t>
  </si>
  <si>
    <t xml:space="preserve">Otros profesionales </t>
  </si>
  <si>
    <t xml:space="preserve">Auxiliares de servicio técnico </t>
  </si>
  <si>
    <t>TOTAL MÉDICOS</t>
  </si>
  <si>
    <t>Ministerio de Educación</t>
  </si>
  <si>
    <t xml:space="preserve"> Consejos Provinciales y Municipios</t>
  </si>
  <si>
    <t>Universidades y politécnicas</t>
  </si>
  <si>
    <t>Cruz Roja Ecuatoriana</t>
  </si>
  <si>
    <t>Fiscomisionales</t>
  </si>
  <si>
    <t>Hospitales Generales</t>
  </si>
  <si>
    <t xml:space="preserve">Otros </t>
  </si>
  <si>
    <t>Hospitales Especializados</t>
  </si>
  <si>
    <t xml:space="preserve">INDICADORES FÍSICOS DE RECURSOS, SERVICIOS Y COBERTURAS DE SALUD DE LAS CUENTAS SATÉLITE DE SALUD </t>
  </si>
  <si>
    <t>ÍNDICE</t>
  </si>
  <si>
    <r>
      <rPr>
        <b/>
        <i/>
        <sz val="8"/>
        <color indexed="8"/>
        <rFont val="Arial"/>
        <family val="2"/>
      </rPr>
      <t>Elaboración:</t>
    </r>
    <r>
      <rPr>
        <i/>
        <sz val="8"/>
        <color indexed="8"/>
        <rFont val="Arial"/>
        <family val="2"/>
      </rPr>
      <t xml:space="preserve"> INEC, Análisis de Síntesis </t>
    </r>
  </si>
  <si>
    <t>PROYECCIÓN DE LA POBLACIÓN SEGÚN ANUARIO 2001-2010</t>
  </si>
  <si>
    <t>Otros 1/</t>
  </si>
  <si>
    <t>Tasas del personal que Trabaja en Establecimientos de Salud y Tasas por 10.000 Habitantes, a nivel Nacional 2010</t>
  </si>
  <si>
    <t>1/  INCLUYE: Odontólogos especialistas, Odontólogos rurales, Bioquímicos – Farmacéuticos, entre otros</t>
  </si>
  <si>
    <r>
      <rPr>
        <b/>
        <i/>
        <sz val="8"/>
        <color indexed="8"/>
        <rFont val="Arial"/>
        <family val="2"/>
      </rPr>
      <t>Fuente:</t>
    </r>
    <r>
      <rPr>
        <i/>
        <sz val="8"/>
        <color indexed="8"/>
        <rFont val="Arial"/>
        <family val="2"/>
      </rPr>
      <t xml:space="preserve"> (INEC), Anuario de Recursos y Actividades de Salud,  2007-2010</t>
    </r>
  </si>
  <si>
    <t>AÑOS</t>
  </si>
  <si>
    <t>Estructura porcentual de médicos según especialidad. 2010</t>
  </si>
  <si>
    <t>Médicos Ocupados 2010</t>
  </si>
  <si>
    <t xml:space="preserve">Otros Públicos </t>
  </si>
  <si>
    <t>X</t>
  </si>
  <si>
    <t>1/ INCLUYE: Perinatólogos, Venereólogos, Acupunturistas, Deportólogos, Proctólogos, Genetistas, Terapistas Del Dolor, Etc.</t>
  </si>
  <si>
    <t>Médico general</t>
  </si>
  <si>
    <t>Cirujanos</t>
  </si>
  <si>
    <t>Cirujanos plásticos</t>
  </si>
  <si>
    <t>Medicina interna</t>
  </si>
  <si>
    <t>Anestesiólogos</t>
  </si>
  <si>
    <t>Cardiólogos</t>
  </si>
  <si>
    <t>Neurólogos</t>
  </si>
  <si>
    <t>Traumatólogos</t>
  </si>
  <si>
    <t>Psiquiatras</t>
  </si>
  <si>
    <t>Oftalmólogos</t>
  </si>
  <si>
    <t>Otorrinolaringólogos</t>
  </si>
  <si>
    <t>Hematólogos</t>
  </si>
  <si>
    <t>Intensivistas</t>
  </si>
  <si>
    <t>Nefrólogos</t>
  </si>
  <si>
    <t>Neumólogos</t>
  </si>
  <si>
    <t>Gastroenterólogos</t>
  </si>
  <si>
    <t>Geriatras</t>
  </si>
  <si>
    <t xml:space="preserve">Oncólogos </t>
  </si>
  <si>
    <t>Urólogos</t>
  </si>
  <si>
    <t>Dermatólogos</t>
  </si>
  <si>
    <t>Infectólogos</t>
  </si>
  <si>
    <t>Endocrinólogos</t>
  </si>
  <si>
    <t>Alergólogos</t>
  </si>
  <si>
    <t>Diabetólogos</t>
  </si>
  <si>
    <t>Pediatras</t>
  </si>
  <si>
    <t>Neonatólogos</t>
  </si>
  <si>
    <t>Ginecólogos/obstetras</t>
  </si>
  <si>
    <t>De salud pública</t>
  </si>
  <si>
    <t>Epidemiólogos</t>
  </si>
  <si>
    <t>De salud familiar y comunitaria</t>
  </si>
  <si>
    <t>Laboratorio</t>
  </si>
  <si>
    <t>Radiólogos</t>
  </si>
  <si>
    <t>Otros</t>
  </si>
  <si>
    <t>Seguro social (IESS)</t>
  </si>
  <si>
    <t>Ministerio de Salud Pública</t>
  </si>
  <si>
    <t>Ministerio de Defensa Nacional</t>
  </si>
  <si>
    <t>Obstetriz</t>
  </si>
  <si>
    <t>Fallecidos</t>
  </si>
  <si>
    <t>Altas</t>
  </si>
  <si>
    <t>Egresos</t>
  </si>
  <si>
    <t>Hospitales generales 1/</t>
  </si>
  <si>
    <t>Hospitales especializados</t>
  </si>
  <si>
    <t>Centros de salud</t>
  </si>
  <si>
    <t>Subcentros de salud</t>
  </si>
  <si>
    <t>Puestos de salud</t>
  </si>
  <si>
    <t>Dispensarios médicos</t>
  </si>
  <si>
    <t>Beneficiencia y Soc. Protectora</t>
  </si>
  <si>
    <t>Otros 2/</t>
  </si>
  <si>
    <r>
      <t>Clínicas particulares</t>
    </r>
    <r>
      <rPr>
        <sz val="11"/>
        <color theme="4" tint="0.79998168889431442"/>
        <rFont val="Calibri"/>
        <family val="2"/>
        <scheme val="minor"/>
      </rPr>
      <t>+3</t>
    </r>
  </si>
  <si>
    <t>Enfermería</t>
  </si>
  <si>
    <t>Establecimientos de salud</t>
  </si>
  <si>
    <t>Nacional</t>
  </si>
  <si>
    <t>Público</t>
  </si>
  <si>
    <t>Total establecimientos</t>
  </si>
  <si>
    <t>Privado</t>
  </si>
  <si>
    <t>Sector y entidad</t>
  </si>
  <si>
    <t>Sector público</t>
  </si>
  <si>
    <t>Sector privado</t>
  </si>
  <si>
    <t>Tasas por 10.000 habitantes</t>
  </si>
  <si>
    <t>Sector Público</t>
  </si>
  <si>
    <t xml:space="preserve"> Sector privado</t>
  </si>
  <si>
    <t>Total</t>
  </si>
  <si>
    <t>Con internación y sin internación</t>
  </si>
  <si>
    <t>Establecimientos con internación</t>
  </si>
  <si>
    <t>Establecimientos sin internación</t>
  </si>
  <si>
    <t>Total nacional</t>
  </si>
  <si>
    <t>Consultas  de morbilidad</t>
  </si>
  <si>
    <t>Egresos y condición al egreso</t>
  </si>
  <si>
    <t>Condición al egreso</t>
  </si>
  <si>
    <t>Médico</t>
  </si>
  <si>
    <t>PROYECCIÓN DE LA POBLACIÓN SEGÚN ANUARIO 20012010</t>
  </si>
  <si>
    <r>
      <t>Dispensarios médicos</t>
    </r>
    <r>
      <rPr>
        <sz val="11"/>
        <color theme="1"/>
        <rFont val="Calibri"/>
        <family val="2"/>
        <scheme val="minor"/>
      </rPr>
      <t xml:space="preserve"> (Policlinico)</t>
    </r>
  </si>
  <si>
    <t>Índice</t>
  </si>
  <si>
    <t>Establecimientos de salud  por sector público y privado, según tipo de  establecimiento a nivel nacional.  2003 - 2013</t>
  </si>
  <si>
    <t>Consultas de morbilidad realizadas por médicos, según tipo de establecimiento de salud a nivel nacional. 2003 - 2013</t>
  </si>
  <si>
    <t>Estructura porcentual de consultas de morbilidad realizadas por médicos según tipo de establecimiento. 2013</t>
  </si>
  <si>
    <t>1. Establecimientos de salud  por sector público y privado, según tipo de  establecimiento a nivel nacional.  2003  2013</t>
  </si>
  <si>
    <t>2003 - 2013</t>
  </si>
  <si>
    <t>x</t>
  </si>
  <si>
    <t xml:space="preserve">Hospitales generales </t>
  </si>
  <si>
    <t>Hospitales Básicos</t>
  </si>
  <si>
    <t>Hospitales básicos</t>
  </si>
  <si>
    <t>Estructura porcentual  por clase de establecimientos de salud a nivel nacional. 2013</t>
  </si>
  <si>
    <r>
      <t xml:space="preserve">Hospitales especializados </t>
    </r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/</t>
    </r>
  </si>
  <si>
    <r>
      <t xml:space="preserve">Clínica particulares 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</t>
    </r>
  </si>
  <si>
    <r>
      <t xml:space="preserve">Otros </t>
    </r>
    <r>
      <rPr>
        <vertAlign val="superscript"/>
        <sz val="11"/>
        <rFont val="Calibri"/>
        <family val="2"/>
        <scheme val="minor"/>
      </rPr>
      <t xml:space="preserve"> 3</t>
    </r>
    <r>
      <rPr>
        <sz val="11"/>
        <rFont val="Calibri"/>
        <family val="2"/>
        <scheme val="minor"/>
      </rPr>
      <t>/</t>
    </r>
  </si>
  <si>
    <t>Otras 1/</t>
  </si>
  <si>
    <t>Sin fines de lucro  2/</t>
  </si>
  <si>
    <t>Con fines de lucro 3/</t>
  </si>
  <si>
    <t xml:space="preserve">Ministerio de Salud Pública </t>
  </si>
  <si>
    <t>Número de Camas hospitalarias disponibles y tasas por 10.000 habitantes, según sector y entidad de establecimiento de salud a la que pertenecen a nivel nacional. 2003 - 2013</t>
  </si>
  <si>
    <t>Estructura  porcentual de número de camas hospitalarias disponibles por entidad de establecimiento de salud  2013</t>
  </si>
  <si>
    <t>Número de camas hospitalarias de dotación normal tasas por 10.000 habitantes, según sector y  entidad  a la que pertenecen a nivel nacional.  2003 - 2013</t>
  </si>
  <si>
    <t>Estructura porcentual de número de camas hospitalarias de dotación normal por  entidad  a la que pertenecen a nivel nacional. 2013</t>
  </si>
  <si>
    <t xml:space="preserve">Sin fines de lucro </t>
  </si>
  <si>
    <t xml:space="preserve">Con fines de lucro </t>
  </si>
  <si>
    <t>Consultas de morbilidad realizadas por tipo de agente de salud  a nivel nacional. 2003 - 2013</t>
  </si>
  <si>
    <t>Estructura porcentual de las consultas de morbilidad por tipo de agente de salud.  2013</t>
  </si>
  <si>
    <t>2. Número de camas hospitalarias disponibles  y tasas por 10.000 habitantes, según sector y entidad a la que pertenecen a nivel nacional. 2003  2013</t>
  </si>
  <si>
    <t xml:space="preserve">Estructura porcentual de egresos hospitalarios por sexo según condición de egreso. 2003-2013 </t>
  </si>
  <si>
    <t xml:space="preserve">Otros  </t>
  </si>
  <si>
    <t xml:space="preserve">Hospitales especializados </t>
  </si>
  <si>
    <t>Clínica particulares</t>
  </si>
  <si>
    <t xml:space="preserve">Otras </t>
  </si>
  <si>
    <t xml:space="preserve">Estructura porcentual de egresos hospitalarios según condición de egreso. 2013 </t>
  </si>
  <si>
    <t xml:space="preserve">Hospitales Básicos </t>
  </si>
  <si>
    <t>3, Tasa de Médicos según provincias 2004 y 2013</t>
  </si>
  <si>
    <t>4. Establecimientos hospitalarios, por número de egresos, días y promedio de estadía, número de camas disponibles, días-cama disponibles, porcentaje de ocupación y giro de camas, según sector 2013</t>
  </si>
  <si>
    <t>5. Número de camas hospitalarias de dotación normal tasas por 10.000 habitantes, según sector y  entidad  a la que pertenecen a nivel nacional.  2003  2013</t>
  </si>
  <si>
    <t>6. Consultas de morbilidad realizadas por médicos, según tipo de establecimiento de salud a nivel nacional. 2003  2013</t>
  </si>
  <si>
    <t>7. Consultas de morbilidad realizadas por médicos, obstetriz y enfermería a nivel nacional. 2003  2013</t>
  </si>
  <si>
    <t xml:space="preserve">8. Estructura porcentual de egresos hospitalarios por sexo según condición hospitalaria. 2003-2013 </t>
  </si>
  <si>
    <t>Tasa de Médicos según provincias Años 2004 y 2013.</t>
  </si>
  <si>
    <t>Año 2013</t>
  </si>
  <si>
    <t>Médicos</t>
  </si>
  <si>
    <t>Población1/</t>
  </si>
  <si>
    <t>Tasa 2/</t>
  </si>
  <si>
    <t>Año 2004</t>
  </si>
  <si>
    <t>1/ Las poblaciones estimadas de los años 1990 al 2001 son realizadas con la población del Censo 2001, y la población estimada del 2004 al 2013, son a partir de la población del Censo 2010.</t>
  </si>
  <si>
    <t>* La tasa de médicos se homologa la fórmula de cálculo en el año 2014 por la Comisión de Salud, en la  que se incluye médicos posgradistas, rurales, residentes y se pondera en relación a las horas de trabajo. Ver resolución de la Comisión Interinstitucional de Estadísticas de Salud - CIES 002-2014.</t>
  </si>
  <si>
    <t xml:space="preserve">Sector, entidad y clase </t>
  </si>
  <si>
    <t>Número de establecimiento</t>
  </si>
  <si>
    <t>Número de egresos</t>
  </si>
  <si>
    <t>Días de estada</t>
  </si>
  <si>
    <t xml:space="preserve"> Promedio días de estada </t>
  </si>
  <si>
    <t>Número de camas hospitalarias disponibles</t>
  </si>
  <si>
    <t>Días - cama disponibles</t>
  </si>
  <si>
    <t xml:space="preserve"> Rendimiento o giro de camas </t>
  </si>
  <si>
    <t>Hospital de especialidades</t>
  </si>
  <si>
    <t xml:space="preserve">Ministerio de Defensa Nacional </t>
  </si>
  <si>
    <t>Instituto Ecuatoriano de Seguridad Social</t>
  </si>
  <si>
    <t>Hospital especializado</t>
  </si>
  <si>
    <t>Otros públicos</t>
  </si>
  <si>
    <t>Municipios</t>
  </si>
  <si>
    <t>Sociedad de Lucha contra el Cáncer</t>
  </si>
  <si>
    <t>Hospital general</t>
  </si>
  <si>
    <t>Ministerios de Justicia, Derechos Humanos y Cultos</t>
  </si>
  <si>
    <t>Junta de Beneficencia de Guayaquil</t>
  </si>
  <si>
    <t>Hospital básico</t>
  </si>
  <si>
    <t xml:space="preserve">Instituto Ecuatoriano de Seguridad Social </t>
  </si>
  <si>
    <t xml:space="preserve"> Sector privado </t>
  </si>
  <si>
    <t>Total SFL</t>
  </si>
  <si>
    <t>Hospitales privados SFL</t>
  </si>
  <si>
    <t>Clínica especializada</t>
  </si>
  <si>
    <t>Clínica general</t>
  </si>
  <si>
    <t>Total CFL</t>
  </si>
  <si>
    <t>Hospitales privados CFL</t>
  </si>
  <si>
    <t xml:space="preserve"> Sumario </t>
  </si>
  <si>
    <t xml:space="preserve"> Totales por entidades públicas </t>
  </si>
  <si>
    <t>Establecimientos hospitalarios, por número de egresos, días y promedio de estadía, número de camas hospitalarias disponibles, días-cama disponibles, porcentaje de ocupación y giro de camas, según sector, clase de establecimiento y entidades a las que pertenecen 2013</t>
  </si>
  <si>
    <t>Dispensarios médicos (Policlínico)</t>
  </si>
  <si>
    <t>Dias promedio de estada hospitalaria 2013</t>
  </si>
  <si>
    <t>Giros de camas 2013</t>
  </si>
  <si>
    <t>Tasa de medicos por 10.000 habitantes 2004 y 2013</t>
  </si>
  <si>
    <r>
      <rPr>
        <b/>
        <sz val="9"/>
        <color indexed="8"/>
        <rFont val="Calibri"/>
        <family val="2"/>
        <scheme val="minor"/>
      </rPr>
      <t>Fuente:</t>
    </r>
    <r>
      <rPr>
        <sz val="9"/>
        <color indexed="8"/>
        <rFont val="Calibri"/>
        <family val="2"/>
        <scheme val="minor"/>
      </rPr>
      <t xml:space="preserve"> INEC, Anuario de Recursos y Actividades de Salud,  2003  2013</t>
    </r>
  </si>
  <si>
    <r>
      <rPr>
        <b/>
        <sz val="9"/>
        <color indexed="8"/>
        <rFont val="Calibri"/>
        <family val="2"/>
        <scheme val="minor"/>
      </rPr>
      <t>Elaboración:</t>
    </r>
    <r>
      <rPr>
        <sz val="9"/>
        <color indexed="8"/>
        <rFont val="Calibri"/>
        <family val="2"/>
        <scheme val="minor"/>
      </rPr>
      <t xml:space="preserve"> INEC</t>
    </r>
  </si>
  <si>
    <r>
      <rPr>
        <b/>
        <sz val="9"/>
        <rFont val="Calibri"/>
        <family val="2"/>
        <scheme val="minor"/>
      </rPr>
      <t xml:space="preserve">1/ INCLUYE: </t>
    </r>
    <r>
      <rPr>
        <sz val="9"/>
        <rFont val="Calibri"/>
        <family val="2"/>
        <scheme val="minor"/>
      </rPr>
      <t>Hospital especializado agudo, Hospital especializado crónico, Hospital de especialidades</t>
    </r>
  </si>
  <si>
    <r>
      <rPr>
        <b/>
        <sz val="9"/>
        <rFont val="Calibri"/>
        <family val="2"/>
        <scheme val="minor"/>
      </rPr>
      <t>2/ INCLUYE:</t>
    </r>
    <r>
      <rPr>
        <sz val="9"/>
        <rFont val="Calibri"/>
        <family val="2"/>
        <scheme val="minor"/>
      </rPr>
      <t xml:space="preserve"> Clínica general, Clínica especializada aguda, Clínica especializada crónica (psiquiatría) y Otras clínicas especializadas</t>
    </r>
  </si>
  <si>
    <r>
      <rPr>
        <b/>
        <sz val="9"/>
        <rFont val="Calibri"/>
        <family val="2"/>
        <scheme val="minor"/>
      </rPr>
      <t>3/ INCLUYE:</t>
    </r>
    <r>
      <rPr>
        <sz val="9"/>
        <rFont val="Calibri"/>
        <family val="2"/>
        <scheme val="minor"/>
      </rPr>
      <t xml:space="preserve"> Consultorio General, Centro de especialidades, Centro clínico quirúrgico ambulatorio (Hospital del día), Centros especializados y otros.</t>
    </r>
  </si>
  <si>
    <r>
      <rPr>
        <b/>
        <sz val="9"/>
        <rFont val="Calibri"/>
        <family val="2"/>
        <scheme val="minor"/>
      </rPr>
      <t>1/  INCLUYE:</t>
    </r>
    <r>
      <rPr>
        <sz val="9"/>
        <rFont val="Calibri"/>
        <family val="2"/>
        <scheme val="minor"/>
      </rPr>
      <t xml:space="preserve">  Ministerios de Justicia, Derechos Humanos y Cultos, Otros públicos, Municipios, Universidades y politécnicas, Fiscomisionales</t>
    </r>
  </si>
  <si>
    <r>
      <t xml:space="preserve">2/  INCLUYE:  </t>
    </r>
    <r>
      <rPr>
        <sz val="9"/>
        <rFont val="Calibri"/>
        <family val="2"/>
        <scheme val="minor"/>
      </rPr>
      <t>Hospitales privados SFL, Clínica especializada, Clínica general</t>
    </r>
  </si>
  <si>
    <r>
      <rPr>
        <b/>
        <sz val="9"/>
        <rFont val="Calibri"/>
        <family val="2"/>
        <scheme val="minor"/>
      </rPr>
      <t>3/  INCLUYE:</t>
    </r>
    <r>
      <rPr>
        <sz val="9"/>
        <rFont val="Calibri"/>
        <family val="2"/>
        <scheme val="minor"/>
      </rPr>
      <t xml:space="preserve">  Hospitales privados CFL, Clínica especializada, Clínica general </t>
    </r>
  </si>
  <si>
    <r>
      <rPr>
        <b/>
        <sz val="9"/>
        <rFont val="Calibri"/>
        <family val="2"/>
        <scheme val="minor"/>
      </rPr>
      <t>1/  INCLUYE:</t>
    </r>
    <r>
      <rPr>
        <sz val="9"/>
        <rFont val="Calibri"/>
        <family val="2"/>
        <scheme val="minor"/>
      </rPr>
      <t xml:space="preserve">  Ministerios de Justicia, Derechos Humanos y Cultos, Otros públicos</t>
    </r>
  </si>
  <si>
    <r>
      <t xml:space="preserve">1/  Se excluye,: </t>
    </r>
    <r>
      <rPr>
        <sz val="9"/>
        <rFont val="Calibri"/>
        <family val="2"/>
        <scheme val="minor"/>
      </rPr>
      <t>Las consultas realizadas en los establecimientos del Seguro Social: propios, anexos y Seguro Social Campesino.</t>
    </r>
  </si>
  <si>
    <r>
      <rPr>
        <b/>
        <sz val="9"/>
        <rFont val="Calibri"/>
        <family val="2"/>
        <scheme val="minor"/>
      </rPr>
      <t xml:space="preserve">2/  Incluye: </t>
    </r>
    <r>
      <rPr>
        <sz val="9"/>
        <rFont val="Calibri"/>
        <family val="2"/>
        <scheme val="minor"/>
      </rPr>
      <t>Cruz Roja, Planificación Familiar, Instituto Nacional de la Niñez y la Familia (INNFA), Clínicas y Brigadas Móviles, etc.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</si>
</sst>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 * #,##0_ ;_ * \-#,##0_ ;_ * &quot;-&quot;_ ;_ @_ "/>
    <numFmt numFmtId="165" formatCode="0.0"/>
    <numFmt numFmtId="166" formatCode="#,##0.0"/>
    <numFmt numFmtId="167" formatCode="_ * #,##0.00_ ;_ * \-#,##0.00_ ;_ * &quot;-&quot;_ ;_ @_ "/>
    <numFmt numFmtId="168" formatCode="#,##0.00000"/>
    <numFmt numFmtId="169" formatCode="General_)"/>
  </numFmts>
  <fonts count="7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10"/>
      <color indexed="16"/>
      <name val="Arial"/>
      <family val="2"/>
    </font>
    <font>
      <sz val="10"/>
      <color indexed="8"/>
      <name val="Arial"/>
      <family val="2"/>
    </font>
    <font>
      <b/>
      <sz val="10"/>
      <color indexed="16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1"/>
      <color indexed="8"/>
      <name val="Arial"/>
      <family val="2"/>
    </font>
    <font>
      <b/>
      <i/>
      <sz val="11"/>
      <color indexed="16"/>
      <name val="Arial"/>
      <family val="2"/>
    </font>
    <font>
      <b/>
      <sz val="11"/>
      <color indexed="16"/>
      <name val="Arial"/>
      <family val="2"/>
    </font>
    <font>
      <b/>
      <i/>
      <sz val="11"/>
      <color indexed="60"/>
      <name val="Arial"/>
      <family val="2"/>
    </font>
    <font>
      <sz val="11"/>
      <name val="Arial"/>
      <family val="2"/>
    </font>
    <font>
      <b/>
      <i/>
      <sz val="12"/>
      <color indexed="16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1"/>
      <color rgb="FF000000"/>
      <name val="Calibri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color theme="1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  <font>
      <b/>
      <sz val="14"/>
      <color rgb="FF000000"/>
      <name val="Calibri"/>
      <family val="2"/>
    </font>
    <font>
      <i/>
      <sz val="8"/>
      <name val="Arial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 tint="0.79998168889431442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b/>
      <i/>
      <sz val="8"/>
      <name val="Calibri"/>
      <family val="2"/>
      <scheme val="minor"/>
    </font>
    <font>
      <sz val="8"/>
      <name val="Calibri"/>
      <family val="2"/>
      <scheme val="minor"/>
    </font>
    <font>
      <i/>
      <sz val="8"/>
      <color indexed="8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theme="1"/>
      <name val="Aharoni"/>
      <family val="2"/>
    </font>
    <font>
      <sz val="8"/>
      <color theme="0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6"/>
      <color rgb="FFFF0000"/>
      <name val="Calibri"/>
      <family val="2"/>
      <scheme val="minor"/>
    </font>
    <font>
      <sz val="6"/>
      <color theme="0"/>
      <name val="Calibri"/>
      <family val="2"/>
      <scheme val="minor"/>
    </font>
    <font>
      <sz val="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mbria"/>
      <family val="1"/>
      <scheme val="major"/>
    </font>
    <font>
      <b/>
      <sz val="11"/>
      <name val="Cambria"/>
      <family val="1"/>
      <scheme val="major"/>
    </font>
    <font>
      <sz val="7"/>
      <name val="Calibri"/>
      <family val="2"/>
      <scheme val="minor"/>
    </font>
    <font>
      <sz val="7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mbria"/>
      <family val="1"/>
      <scheme val="maj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44"/>
        <bgColor indexed="2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4546A"/>
        <bgColor indexed="64"/>
      </patternFill>
    </fill>
  </fills>
  <borders count="38">
    <border>
      <left/>
      <right/>
      <top/>
      <bottom/>
      <diagonal/>
    </border>
    <border>
      <left style="thick">
        <color indexed="21"/>
      </left>
      <right/>
      <top/>
      <bottom/>
      <diagonal/>
    </border>
    <border>
      <left style="thick">
        <color indexed="21"/>
      </left>
      <right/>
      <top style="thick">
        <color indexed="21"/>
      </top>
      <bottom/>
      <diagonal/>
    </border>
    <border>
      <left/>
      <right style="thin">
        <color indexed="21"/>
      </right>
      <top/>
      <bottom/>
      <diagonal/>
    </border>
    <border>
      <left style="thick">
        <color indexed="21"/>
      </left>
      <right/>
      <top style="medium">
        <color indexed="21"/>
      </top>
      <bottom style="thick">
        <color indexed="21"/>
      </bottom>
      <diagonal/>
    </border>
    <border>
      <left/>
      <right style="thin">
        <color indexed="21"/>
      </right>
      <top style="medium">
        <color indexed="21"/>
      </top>
      <bottom style="thick">
        <color indexed="21"/>
      </bottom>
      <diagonal/>
    </border>
    <border>
      <left/>
      <right style="thin">
        <color indexed="21"/>
      </right>
      <top style="thick">
        <color indexed="21"/>
      </top>
      <bottom/>
      <diagonal/>
    </border>
    <border>
      <left/>
      <right style="thick">
        <color indexed="21"/>
      </right>
      <top/>
      <bottom/>
      <diagonal/>
    </border>
    <border>
      <left/>
      <right style="thick">
        <color indexed="21"/>
      </right>
      <top style="thick">
        <color indexed="21"/>
      </top>
      <bottom/>
      <diagonal/>
    </border>
    <border>
      <left/>
      <right/>
      <top style="thick">
        <color indexed="21"/>
      </top>
      <bottom/>
      <diagonal/>
    </border>
    <border>
      <left style="thick">
        <color indexed="21"/>
      </left>
      <right/>
      <top/>
      <bottom style="thick">
        <color indexed="21"/>
      </bottom>
      <diagonal/>
    </border>
    <border>
      <left/>
      <right/>
      <top/>
      <bottom style="thick">
        <color indexed="21"/>
      </bottom>
      <diagonal/>
    </border>
    <border>
      <left/>
      <right style="thick">
        <color indexed="21"/>
      </right>
      <top/>
      <bottom style="thick">
        <color indexed="21"/>
      </bottom>
      <diagonal/>
    </border>
    <border>
      <left/>
      <right style="medium">
        <color indexed="21"/>
      </right>
      <top style="thick">
        <color indexed="21"/>
      </top>
      <bottom/>
      <diagonal/>
    </border>
    <border>
      <left/>
      <right style="medium">
        <color indexed="21"/>
      </right>
      <top/>
      <bottom/>
      <diagonal/>
    </border>
    <border>
      <left/>
      <right style="medium">
        <color indexed="21"/>
      </right>
      <top style="medium">
        <color indexed="21"/>
      </top>
      <bottom style="thick">
        <color indexed="21"/>
      </bottom>
      <diagonal/>
    </border>
    <border>
      <left/>
      <right/>
      <top style="medium">
        <color indexed="21"/>
      </top>
      <bottom style="thick">
        <color indexed="21"/>
      </bottom>
      <diagonal/>
    </border>
    <border>
      <left/>
      <right style="thick">
        <color indexed="21"/>
      </right>
      <top style="medium">
        <color indexed="21"/>
      </top>
      <bottom style="thick">
        <color indexed="21"/>
      </bottom>
      <diagonal/>
    </border>
    <border>
      <left style="thin">
        <color indexed="21"/>
      </left>
      <right style="thick">
        <color indexed="21"/>
      </right>
      <top style="thick">
        <color indexed="21"/>
      </top>
      <bottom/>
      <diagonal/>
    </border>
    <border>
      <left style="thin">
        <color indexed="21"/>
      </left>
      <right style="thick">
        <color indexed="21"/>
      </right>
      <top/>
      <bottom/>
      <diagonal/>
    </border>
    <border>
      <left style="thin">
        <color indexed="21"/>
      </left>
      <right style="thick">
        <color indexed="21"/>
      </right>
      <top/>
      <bottom style="medium">
        <color indexed="2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rgb="FF008080"/>
      </right>
      <top/>
      <bottom/>
      <diagonal/>
    </border>
    <border>
      <left/>
      <right/>
      <top style="thick">
        <color rgb="FF008080"/>
      </top>
      <bottom/>
      <diagonal/>
    </border>
    <border>
      <left/>
      <right style="thick">
        <color rgb="FF008080"/>
      </right>
      <top style="thick">
        <color rgb="FF008080"/>
      </top>
      <bottom/>
      <diagonal/>
    </border>
    <border>
      <left/>
      <right/>
      <top style="thin">
        <color rgb="FF008080"/>
      </top>
      <bottom style="thick">
        <color rgb="FF008080"/>
      </bottom>
      <diagonal/>
    </border>
    <border>
      <left/>
      <right style="thick">
        <color rgb="FF008080"/>
      </right>
      <top style="thin">
        <color rgb="FF008080"/>
      </top>
      <bottom style="thick">
        <color rgb="FF008080"/>
      </bottom>
      <diagonal/>
    </border>
    <border>
      <left/>
      <right/>
      <top style="medium">
        <color theme="4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25" fillId="0" borderId="0" applyNumberFormat="0" applyFill="0" applyBorder="0" applyAlignment="0" applyProtection="0">
      <alignment vertical="top"/>
      <protection locked="0"/>
    </xf>
    <xf numFmtId="43" fontId="4" fillId="0" borderId="0" applyFont="0" applyFill="0" applyBorder="0" applyAlignment="0" applyProtection="0"/>
    <xf numFmtId="0" fontId="4" fillId="0" borderId="0"/>
    <xf numFmtId="169" fontId="52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53" fillId="0" borderId="0"/>
    <xf numFmtId="0" fontId="3" fillId="0" borderId="0"/>
    <xf numFmtId="13" fontId="4" fillId="0" borderId="0" applyFont="0" applyFill="0" applyProtection="0"/>
  </cellStyleXfs>
  <cellXfs count="350">
    <xf numFmtId="0" fontId="0" fillId="0" borderId="0" xfId="0"/>
    <xf numFmtId="0" fontId="0" fillId="0" borderId="0" xfId="0" applyFill="1"/>
    <xf numFmtId="0" fontId="9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9" fontId="0" fillId="0" borderId="0" xfId="0" applyNumberFormat="1"/>
    <xf numFmtId="0" fontId="0" fillId="0" borderId="0" xfId="0" applyFill="1" applyBorder="1"/>
    <xf numFmtId="0" fontId="8" fillId="3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3" fontId="15" fillId="3" borderId="0" xfId="0" applyNumberFormat="1" applyFont="1" applyFill="1" applyBorder="1" applyAlignment="1">
      <alignment horizontal="right" vertical="center"/>
    </xf>
    <xf numFmtId="3" fontId="15" fillId="2" borderId="0" xfId="0" applyNumberFormat="1" applyFont="1" applyFill="1" applyBorder="1" applyAlignment="1">
      <alignment horizontal="right" vertical="center"/>
    </xf>
    <xf numFmtId="3" fontId="15" fillId="2" borderId="0" xfId="0" applyNumberFormat="1" applyFont="1" applyFill="1" applyBorder="1" applyAlignment="1">
      <alignment horizontal="right"/>
    </xf>
    <xf numFmtId="3" fontId="15" fillId="3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left" vertical="center" wrapText="1"/>
    </xf>
    <xf numFmtId="3" fontId="10" fillId="2" borderId="3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3" fontId="10" fillId="3" borderId="3" xfId="0" applyNumberFormat="1" applyFont="1" applyFill="1" applyBorder="1" applyAlignment="1">
      <alignment horizontal="center"/>
    </xf>
    <xf numFmtId="0" fontId="9" fillId="4" borderId="4" xfId="0" applyFont="1" applyFill="1" applyBorder="1" applyAlignment="1">
      <alignment horizontal="left"/>
    </xf>
    <xf numFmtId="3" fontId="9" fillId="4" borderId="5" xfId="0" applyNumberFormat="1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vertical="center" wrapText="1"/>
    </xf>
    <xf numFmtId="3" fontId="9" fillId="3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4" fontId="7" fillId="2" borderId="7" xfId="0" applyNumberFormat="1" applyFont="1" applyFill="1" applyBorder="1" applyAlignment="1">
      <alignment horizontal="center"/>
    </xf>
    <xf numFmtId="4" fontId="7" fillId="3" borderId="8" xfId="0" applyNumberFormat="1" applyFont="1" applyFill="1" applyBorder="1" applyAlignment="1">
      <alignment horizontal="center"/>
    </xf>
    <xf numFmtId="3" fontId="9" fillId="3" borderId="9" xfId="0" applyNumberFormat="1" applyFont="1" applyFill="1" applyBorder="1" applyAlignment="1">
      <alignment horizontal="center" vertical="center" wrapText="1"/>
    </xf>
    <xf numFmtId="3" fontId="8" fillId="2" borderId="0" xfId="0" applyNumberFormat="1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3" fontId="9" fillId="3" borderId="0" xfId="0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/>
    </xf>
    <xf numFmtId="3" fontId="9" fillId="0" borderId="1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2" fontId="8" fillId="3" borderId="7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2" fontId="9" fillId="3" borderId="7" xfId="0" applyNumberFormat="1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center" vertical="center" wrapText="1"/>
    </xf>
    <xf numFmtId="2" fontId="7" fillId="0" borderId="12" xfId="0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3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3" fontId="0" fillId="0" borderId="0" xfId="0" applyNumberFormat="1"/>
    <xf numFmtId="3" fontId="8" fillId="2" borderId="0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left" vertical="center" wrapText="1"/>
    </xf>
    <xf numFmtId="3" fontId="20" fillId="3" borderId="13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3" fontId="21" fillId="2" borderId="14" xfId="0" applyNumberFormat="1" applyFont="1" applyFill="1" applyBorder="1" applyAlignment="1">
      <alignment horizontal="center"/>
    </xf>
    <xf numFmtId="0" fontId="21" fillId="3" borderId="1" xfId="0" applyFont="1" applyFill="1" applyBorder="1" applyAlignment="1">
      <alignment horizontal="left" vertical="center" wrapText="1"/>
    </xf>
    <xf numFmtId="3" fontId="21" fillId="3" borderId="14" xfId="0" applyNumberFormat="1" applyFont="1" applyFill="1" applyBorder="1" applyAlignment="1">
      <alignment horizontal="center"/>
    </xf>
    <xf numFmtId="0" fontId="20" fillId="4" borderId="4" xfId="0" applyFont="1" applyFill="1" applyBorder="1" applyAlignment="1">
      <alignment horizontal="left"/>
    </xf>
    <xf numFmtId="3" fontId="20" fillId="4" borderId="15" xfId="0" applyNumberFormat="1" applyFont="1" applyFill="1" applyBorder="1" applyAlignment="1">
      <alignment horizontal="center"/>
    </xf>
    <xf numFmtId="0" fontId="16" fillId="3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left"/>
    </xf>
    <xf numFmtId="0" fontId="15" fillId="4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/>
    </xf>
    <xf numFmtId="0" fontId="18" fillId="4" borderId="10" xfId="0" applyFont="1" applyFill="1" applyBorder="1" applyAlignment="1">
      <alignment horizontal="left" vertical="center"/>
    </xf>
    <xf numFmtId="0" fontId="4" fillId="0" borderId="0" xfId="0" applyFont="1"/>
    <xf numFmtId="0" fontId="16" fillId="2" borderId="1" xfId="0" applyFont="1" applyFill="1" applyBorder="1" applyAlignment="1">
      <alignment horizontal="left" vertical="center" wrapText="1"/>
    </xf>
    <xf numFmtId="3" fontId="16" fillId="2" borderId="0" xfId="0" applyNumberFormat="1" applyFont="1" applyFill="1" applyBorder="1" applyAlignment="1">
      <alignment horizontal="right" vertical="center"/>
    </xf>
    <xf numFmtId="0" fontId="16" fillId="3" borderId="1" xfId="0" applyFont="1" applyFill="1" applyBorder="1" applyAlignment="1">
      <alignment horizontal="center" vertical="center" wrapText="1"/>
    </xf>
    <xf numFmtId="3" fontId="16" fillId="3" borderId="0" xfId="0" applyNumberFormat="1" applyFont="1" applyFill="1" applyBorder="1" applyAlignment="1">
      <alignment horizontal="right"/>
    </xf>
    <xf numFmtId="3" fontId="16" fillId="3" borderId="0" xfId="0" applyNumberFormat="1" applyFont="1" applyFill="1" applyBorder="1" applyAlignment="1">
      <alignment horizontal="right" vertical="center"/>
    </xf>
    <xf numFmtId="3" fontId="16" fillId="3" borderId="0" xfId="0" applyNumberFormat="1" applyFont="1" applyFill="1" applyBorder="1" applyAlignment="1">
      <alignment horizontal="right" vertical="center" wrapText="1"/>
    </xf>
    <xf numFmtId="3" fontId="16" fillId="2" borderId="0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/>
    </xf>
    <xf numFmtId="0" fontId="16" fillId="0" borderId="2" xfId="0" applyFont="1" applyFill="1" applyBorder="1" applyAlignment="1">
      <alignment horizontal="left" vertical="center" wrapText="1"/>
    </xf>
    <xf numFmtId="3" fontId="17" fillId="0" borderId="9" xfId="0" applyNumberFormat="1" applyFont="1" applyFill="1" applyBorder="1" applyAlignment="1">
      <alignment horizontal="right" vertical="center"/>
    </xf>
    <xf numFmtId="0" fontId="17" fillId="4" borderId="4" xfId="0" applyFont="1" applyFill="1" applyBorder="1" applyAlignment="1">
      <alignment horizontal="left"/>
    </xf>
    <xf numFmtId="3" fontId="17" fillId="4" borderId="16" xfId="0" applyNumberFormat="1" applyFont="1" applyFill="1" applyBorder="1" applyAlignment="1">
      <alignment horizontal="right"/>
    </xf>
    <xf numFmtId="3" fontId="17" fillId="4" borderId="5" xfId="0" applyNumberFormat="1" applyFont="1" applyFill="1" applyBorder="1" applyAlignment="1">
      <alignment horizontal="right"/>
    </xf>
    <xf numFmtId="2" fontId="22" fillId="0" borderId="17" xfId="0" applyNumberFormat="1" applyFont="1" applyBorder="1"/>
    <xf numFmtId="3" fontId="15" fillId="5" borderId="0" xfId="0" applyNumberFormat="1" applyFont="1" applyFill="1" applyBorder="1" applyAlignment="1">
      <alignment horizontal="center" vertical="center"/>
    </xf>
    <xf numFmtId="3" fontId="15" fillId="4" borderId="0" xfId="0" applyNumberFormat="1" applyFont="1" applyFill="1" applyBorder="1" applyAlignment="1">
      <alignment horizontal="center" vertical="center"/>
    </xf>
    <xf numFmtId="4" fontId="17" fillId="0" borderId="18" xfId="0" applyNumberFormat="1" applyFont="1" applyFill="1" applyBorder="1" applyAlignment="1">
      <alignment horizontal="right"/>
    </xf>
    <xf numFmtId="2" fontId="19" fillId="3" borderId="19" xfId="0" applyNumberFormat="1" applyFont="1" applyFill="1" applyBorder="1"/>
    <xf numFmtId="2" fontId="19" fillId="2" borderId="19" xfId="0" applyNumberFormat="1" applyFont="1" applyFill="1" applyBorder="1"/>
    <xf numFmtId="4" fontId="17" fillId="3" borderId="19" xfId="0" applyNumberFormat="1" applyFont="1" applyFill="1" applyBorder="1" applyAlignment="1">
      <alignment horizontal="right"/>
    </xf>
    <xf numFmtId="2" fontId="19" fillId="2" borderId="20" xfId="0" applyNumberFormat="1" applyFont="1" applyFill="1" applyBorder="1"/>
    <xf numFmtId="3" fontId="17" fillId="3" borderId="0" xfId="0" applyNumberFormat="1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167" fontId="15" fillId="4" borderId="0" xfId="0" applyNumberFormat="1" applyFont="1" applyFill="1" applyBorder="1" applyAlignment="1">
      <alignment horizontal="center" vertical="center"/>
    </xf>
    <xf numFmtId="0" fontId="24" fillId="6" borderId="21" xfId="0" applyFont="1" applyFill="1" applyBorder="1" applyAlignment="1">
      <alignment wrapText="1"/>
    </xf>
    <xf numFmtId="0" fontId="19" fillId="8" borderId="0" xfId="0" applyFont="1" applyFill="1"/>
    <xf numFmtId="0" fontId="19" fillId="8" borderId="0" xfId="0" applyFont="1" applyFill="1" applyAlignment="1">
      <alignment horizontal="left"/>
    </xf>
    <xf numFmtId="0" fontId="26" fillId="8" borderId="0" xfId="4" applyFont="1" applyFill="1" applyAlignment="1" applyProtection="1"/>
    <xf numFmtId="0" fontId="19" fillId="8" borderId="0" xfId="0" applyFont="1" applyFill="1" applyBorder="1" applyAlignment="1">
      <alignment vertical="center" wrapText="1"/>
    </xf>
    <xf numFmtId="0" fontId="19" fillId="7" borderId="0" xfId="0" applyFont="1" applyFill="1" applyBorder="1" applyAlignment="1">
      <alignment vertical="center"/>
    </xf>
    <xf numFmtId="0" fontId="27" fillId="8" borderId="0" xfId="0" applyFont="1" applyFill="1" applyAlignment="1"/>
    <xf numFmtId="0" fontId="29" fillId="8" borderId="0" xfId="0" applyFont="1" applyFill="1"/>
    <xf numFmtId="0" fontId="30" fillId="8" borderId="0" xfId="0" applyFont="1" applyFill="1" applyBorder="1" applyAlignment="1">
      <alignment vertical="center"/>
    </xf>
    <xf numFmtId="3" fontId="19" fillId="8" borderId="0" xfId="0" applyNumberFormat="1" applyFont="1" applyFill="1" applyBorder="1" applyAlignment="1">
      <alignment vertical="center" wrapText="1"/>
    </xf>
    <xf numFmtId="3" fontId="19" fillId="7" borderId="0" xfId="0" applyNumberFormat="1" applyFont="1" applyFill="1" applyBorder="1" applyAlignment="1">
      <alignment vertical="center"/>
    </xf>
    <xf numFmtId="0" fontId="22" fillId="8" borderId="34" xfId="0" applyFont="1" applyFill="1" applyBorder="1" applyAlignment="1">
      <alignment horizontal="left" vertical="center"/>
    </xf>
    <xf numFmtId="166" fontId="22" fillId="8" borderId="34" xfId="0" applyNumberFormat="1" applyFont="1" applyFill="1" applyBorder="1" applyAlignment="1">
      <alignment horizontal="right" vertical="center"/>
    </xf>
    <xf numFmtId="3" fontId="19" fillId="8" borderId="0" xfId="0" applyNumberFormat="1" applyFont="1" applyFill="1"/>
    <xf numFmtId="0" fontId="19" fillId="0" borderId="0" xfId="0" applyFont="1"/>
    <xf numFmtId="0" fontId="30" fillId="8" borderId="0" xfId="0" applyFont="1" applyFill="1"/>
    <xf numFmtId="0" fontId="19" fillId="8" borderId="22" xfId="0" applyFont="1" applyFill="1" applyBorder="1"/>
    <xf numFmtId="0" fontId="19" fillId="8" borderId="0" xfId="0" applyFont="1" applyFill="1" applyBorder="1" applyAlignment="1">
      <alignment horizontal="center"/>
    </xf>
    <xf numFmtId="0" fontId="19" fillId="0" borderId="0" xfId="0" applyFont="1" applyFill="1"/>
    <xf numFmtId="3" fontId="19" fillId="8" borderId="22" xfId="0" applyNumberFormat="1" applyFont="1" applyFill="1" applyBorder="1"/>
    <xf numFmtId="0" fontId="30" fillId="8" borderId="22" xfId="0" applyFont="1" applyFill="1" applyBorder="1"/>
    <xf numFmtId="0" fontId="30" fillId="8" borderId="0" xfId="0" applyFont="1" applyFill="1" applyBorder="1"/>
    <xf numFmtId="0" fontId="19" fillId="8" borderId="0" xfId="0" applyFont="1" applyFill="1" applyBorder="1"/>
    <xf numFmtId="168" fontId="19" fillId="8" borderId="0" xfId="0" applyNumberFormat="1" applyFont="1" applyFill="1"/>
    <xf numFmtId="9" fontId="19" fillId="8" borderId="22" xfId="0" applyNumberFormat="1" applyFont="1" applyFill="1" applyBorder="1"/>
    <xf numFmtId="9" fontId="19" fillId="8" borderId="0" xfId="0" applyNumberFormat="1" applyFont="1" applyFill="1" applyBorder="1"/>
    <xf numFmtId="4" fontId="19" fillId="8" borderId="0" xfId="0" applyNumberFormat="1" applyFont="1" applyFill="1"/>
    <xf numFmtId="2" fontId="19" fillId="8" borderId="22" xfId="0" applyNumberFormat="1" applyFont="1" applyFill="1" applyBorder="1"/>
    <xf numFmtId="2" fontId="19" fillId="8" borderId="0" xfId="0" applyNumberFormat="1" applyFont="1" applyFill="1" applyBorder="1"/>
    <xf numFmtId="0" fontId="19" fillId="8" borderId="23" xfId="0" applyFont="1" applyFill="1" applyBorder="1"/>
    <xf numFmtId="0" fontId="19" fillId="8" borderId="0" xfId="1" applyFont="1" applyFill="1" applyBorder="1" applyAlignment="1">
      <alignment horizontal="left" vertical="center"/>
    </xf>
    <xf numFmtId="0" fontId="17" fillId="8" borderId="0" xfId="0" applyFont="1" applyFill="1" applyBorder="1" applyAlignment="1">
      <alignment horizontal="left"/>
    </xf>
    <xf numFmtId="0" fontId="31" fillId="8" borderId="0" xfId="0" applyFont="1" applyFill="1"/>
    <xf numFmtId="164" fontId="16" fillId="8" borderId="0" xfId="0" applyNumberFormat="1" applyFont="1" applyFill="1" applyBorder="1" applyAlignment="1">
      <alignment horizontal="center"/>
    </xf>
    <xf numFmtId="0" fontId="16" fillId="8" borderId="31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 wrapText="1"/>
    </xf>
    <xf numFmtId="166" fontId="15" fillId="8" borderId="29" xfId="0" applyNumberFormat="1" applyFont="1" applyFill="1" applyBorder="1" applyAlignment="1">
      <alignment horizontal="center" vertical="center"/>
    </xf>
    <xf numFmtId="166" fontId="15" fillId="8" borderId="30" xfId="0" applyNumberFormat="1" applyFont="1" applyFill="1" applyBorder="1" applyAlignment="1">
      <alignment horizontal="center" vertical="center"/>
    </xf>
    <xf numFmtId="166" fontId="15" fillId="8" borderId="0" xfId="0" applyNumberFormat="1" applyFont="1" applyFill="1" applyBorder="1" applyAlignment="1">
      <alignment horizontal="center" vertical="center"/>
    </xf>
    <xf numFmtId="166" fontId="15" fillId="8" borderId="28" xfId="0" applyNumberFormat="1" applyFont="1" applyFill="1" applyBorder="1" applyAlignment="1">
      <alignment horizontal="center" vertical="center"/>
    </xf>
    <xf numFmtId="0" fontId="19" fillId="8" borderId="27" xfId="0" applyFont="1" applyFill="1" applyBorder="1" applyAlignment="1">
      <alignment horizontal="center"/>
    </xf>
    <xf numFmtId="0" fontId="19" fillId="8" borderId="24" xfId="0" applyFont="1" applyFill="1" applyBorder="1" applyAlignment="1">
      <alignment horizontal="center"/>
    </xf>
    <xf numFmtId="0" fontId="19" fillId="8" borderId="25" xfId="0" applyFont="1" applyFill="1" applyBorder="1" applyAlignment="1">
      <alignment horizontal="center"/>
    </xf>
    <xf numFmtId="0" fontId="19" fillId="8" borderId="26" xfId="0" applyFont="1" applyFill="1" applyBorder="1" applyAlignment="1">
      <alignment horizontal="center"/>
    </xf>
    <xf numFmtId="0" fontId="19" fillId="8" borderId="0" xfId="0" applyFont="1" applyFill="1" applyAlignment="1">
      <alignment horizontal="left"/>
    </xf>
    <xf numFmtId="166" fontId="19" fillId="8" borderId="0" xfId="0" applyNumberFormat="1" applyFont="1" applyFill="1" applyBorder="1" applyAlignment="1">
      <alignment horizontal="right" vertical="center" wrapText="1"/>
    </xf>
    <xf numFmtId="166" fontId="19" fillId="7" borderId="0" xfId="0" applyNumberFormat="1" applyFont="1" applyFill="1" applyBorder="1" applyAlignment="1">
      <alignment horizontal="right" vertical="center"/>
    </xf>
    <xf numFmtId="0" fontId="31" fillId="8" borderId="0" xfId="0" applyFont="1" applyFill="1" applyBorder="1" applyAlignment="1">
      <alignment vertical="center"/>
    </xf>
    <xf numFmtId="0" fontId="0" fillId="8" borderId="0" xfId="0" applyFill="1"/>
    <xf numFmtId="3" fontId="0" fillId="8" borderId="0" xfId="0" applyNumberFormat="1" applyFill="1"/>
    <xf numFmtId="0" fontId="22" fillId="8" borderId="0" xfId="0" applyFont="1" applyFill="1" applyBorder="1" applyAlignment="1">
      <alignment vertical="center" wrapText="1"/>
    </xf>
    <xf numFmtId="0" fontId="4" fillId="8" borderId="0" xfId="0" applyFont="1" applyFill="1" applyBorder="1"/>
    <xf numFmtId="0" fontId="6" fillId="8" borderId="0" xfId="0" applyFont="1" applyFill="1"/>
    <xf numFmtId="0" fontId="12" fillId="8" borderId="0" xfId="0" applyFont="1" applyFill="1"/>
    <xf numFmtId="0" fontId="7" fillId="8" borderId="0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left" vertical="center" wrapText="1"/>
    </xf>
    <xf numFmtId="0" fontId="8" fillId="8" borderId="0" xfId="0" applyFont="1" applyFill="1" applyBorder="1" applyAlignment="1">
      <alignment horizontal="left"/>
    </xf>
    <xf numFmtId="0" fontId="5" fillId="8" borderId="0" xfId="0" applyFont="1" applyFill="1" applyBorder="1"/>
    <xf numFmtId="0" fontId="4" fillId="8" borderId="0" xfId="0" applyFont="1" applyFill="1"/>
    <xf numFmtId="0" fontId="22" fillId="7" borderId="0" xfId="0" applyFont="1" applyFill="1" applyBorder="1" applyAlignment="1">
      <alignment vertical="center"/>
    </xf>
    <xf numFmtId="3" fontId="22" fillId="8" borderId="0" xfId="0" applyNumberFormat="1" applyFont="1" applyFill="1" applyBorder="1" applyAlignment="1">
      <alignment vertical="center" wrapText="1"/>
    </xf>
    <xf numFmtId="3" fontId="22" fillId="7" borderId="0" xfId="0" applyNumberFormat="1" applyFont="1" applyFill="1" applyBorder="1" applyAlignment="1">
      <alignment vertical="center"/>
    </xf>
    <xf numFmtId="0" fontId="22" fillId="9" borderId="33" xfId="0" applyFont="1" applyFill="1" applyBorder="1" applyAlignment="1">
      <alignment horizontal="right" vertical="center"/>
    </xf>
    <xf numFmtId="9" fontId="19" fillId="8" borderId="0" xfId="2" applyFont="1" applyFill="1" applyBorder="1" applyAlignment="1">
      <alignment vertical="center" wrapText="1"/>
    </xf>
    <xf numFmtId="0" fontId="33" fillId="0" borderId="0" xfId="0" applyFont="1"/>
    <xf numFmtId="0" fontId="34" fillId="0" borderId="0" xfId="0" applyFont="1"/>
    <xf numFmtId="0" fontId="22" fillId="8" borderId="0" xfId="0" applyFont="1" applyFill="1" applyBorder="1" applyAlignment="1">
      <alignment vertical="center"/>
    </xf>
    <xf numFmtId="3" fontId="22" fillId="8" borderId="34" xfId="0" applyNumberFormat="1" applyFont="1" applyFill="1" applyBorder="1" applyAlignment="1">
      <alignment horizontal="right" vertical="center"/>
    </xf>
    <xf numFmtId="10" fontId="0" fillId="8" borderId="0" xfId="2" applyNumberFormat="1" applyFont="1" applyFill="1"/>
    <xf numFmtId="0" fontId="35" fillId="8" borderId="0" xfId="4" applyFont="1" applyFill="1" applyAlignment="1" applyProtection="1"/>
    <xf numFmtId="0" fontId="36" fillId="8" borderId="0" xfId="0" applyFont="1" applyFill="1" applyBorder="1" applyAlignment="1">
      <alignment vertical="center" wrapText="1"/>
    </xf>
    <xf numFmtId="0" fontId="37" fillId="8" borderId="0" xfId="0" applyFont="1" applyFill="1" applyBorder="1" applyAlignment="1">
      <alignment vertical="center" wrapText="1"/>
    </xf>
    <xf numFmtId="3" fontId="37" fillId="8" borderId="0" xfId="0" applyNumberFormat="1" applyFont="1" applyFill="1" applyBorder="1" applyAlignment="1">
      <alignment vertical="center" wrapText="1"/>
    </xf>
    <xf numFmtId="0" fontId="37" fillId="8" borderId="0" xfId="0" applyFont="1" applyFill="1"/>
    <xf numFmtId="0" fontId="36" fillId="8" borderId="0" xfId="0" applyFont="1" applyFill="1"/>
    <xf numFmtId="0" fontId="37" fillId="8" borderId="0" xfId="0" applyFont="1" applyFill="1" applyAlignment="1">
      <alignment horizontal="left"/>
    </xf>
    <xf numFmtId="0" fontId="38" fillId="8" borderId="0" xfId="0" applyFont="1" applyFill="1" applyAlignment="1">
      <alignment horizontal="left"/>
    </xf>
    <xf numFmtId="9" fontId="37" fillId="8" borderId="0" xfId="2" applyFont="1" applyFill="1" applyAlignment="1">
      <alignment horizontal="left"/>
    </xf>
    <xf numFmtId="0" fontId="39" fillId="8" borderId="0" xfId="0" applyFont="1" applyFill="1"/>
    <xf numFmtId="0" fontId="37" fillId="8" borderId="0" xfId="0" applyFont="1" applyFill="1" applyBorder="1"/>
    <xf numFmtId="0" fontId="39" fillId="8" borderId="0" xfId="0" applyFont="1" applyFill="1" applyBorder="1" applyAlignment="1">
      <alignment horizontal="left"/>
    </xf>
    <xf numFmtId="0" fontId="36" fillId="8" borderId="0" xfId="0" applyFont="1" applyFill="1" applyBorder="1" applyAlignment="1">
      <alignment horizontal="left" vertical="center"/>
    </xf>
    <xf numFmtId="3" fontId="36" fillId="8" borderId="0" xfId="0" applyNumberFormat="1" applyFont="1" applyFill="1" applyBorder="1" applyAlignment="1">
      <alignment horizontal="right" vertical="center"/>
    </xf>
    <xf numFmtId="0" fontId="19" fillId="10" borderId="0" xfId="0" applyFont="1" applyFill="1" applyAlignment="1">
      <alignment wrapText="1"/>
    </xf>
    <xf numFmtId="0" fontId="19" fillId="6" borderId="0" xfId="0" applyFont="1" applyFill="1"/>
    <xf numFmtId="0" fontId="22" fillId="10" borderId="0" xfId="0" applyFont="1" applyFill="1"/>
    <xf numFmtId="0" fontId="41" fillId="8" borderId="0" xfId="0" applyFont="1" applyFill="1"/>
    <xf numFmtId="0" fontId="37" fillId="8" borderId="0" xfId="0" applyFont="1" applyFill="1" applyBorder="1" applyAlignment="1">
      <alignment vertical="center"/>
    </xf>
    <xf numFmtId="3" fontId="37" fillId="8" borderId="0" xfId="0" applyNumberFormat="1" applyFont="1" applyFill="1"/>
    <xf numFmtId="3" fontId="37" fillId="8" borderId="0" xfId="0" applyNumberFormat="1" applyFont="1" applyFill="1" applyBorder="1" applyAlignment="1">
      <alignment horizontal="center" vertical="center" wrapText="1"/>
    </xf>
    <xf numFmtId="3" fontId="37" fillId="8" borderId="0" xfId="0" applyNumberFormat="1" applyFont="1" applyFill="1" applyBorder="1" applyAlignment="1">
      <alignment horizontal="center" vertical="center"/>
    </xf>
    <xf numFmtId="0" fontId="37" fillId="6" borderId="0" xfId="0" applyFont="1" applyFill="1" applyAlignment="1">
      <alignment vertical="center"/>
    </xf>
    <xf numFmtId="0" fontId="37" fillId="10" borderId="0" xfId="0" applyFont="1" applyFill="1" applyAlignment="1">
      <alignment vertical="center" wrapText="1"/>
    </xf>
    <xf numFmtId="3" fontId="36" fillId="8" borderId="0" xfId="0" applyNumberFormat="1" applyFont="1" applyFill="1" applyBorder="1" applyAlignment="1">
      <alignment horizontal="center" vertical="center" wrapText="1"/>
    </xf>
    <xf numFmtId="166" fontId="37" fillId="8" borderId="0" xfId="0" applyNumberFormat="1" applyFont="1" applyFill="1" applyBorder="1" applyAlignment="1">
      <alignment horizontal="center" vertical="center" wrapText="1"/>
    </xf>
    <xf numFmtId="166" fontId="37" fillId="8" borderId="0" xfId="0" applyNumberFormat="1" applyFont="1" applyFill="1" applyBorder="1" applyAlignment="1">
      <alignment horizontal="center" vertical="center"/>
    </xf>
    <xf numFmtId="0" fontId="44" fillId="8" borderId="0" xfId="0" applyFont="1" applyFill="1"/>
    <xf numFmtId="0" fontId="46" fillId="8" borderId="0" xfId="0" applyFont="1" applyFill="1"/>
    <xf numFmtId="0" fontId="47" fillId="8" borderId="0" xfId="0" applyFont="1" applyFill="1" applyAlignment="1"/>
    <xf numFmtId="0" fontId="43" fillId="8" borderId="0" xfId="0" applyFont="1" applyFill="1"/>
    <xf numFmtId="0" fontId="48" fillId="8" borderId="0" xfId="0" applyFont="1" applyFill="1"/>
    <xf numFmtId="0" fontId="45" fillId="8" borderId="0" xfId="0" applyFont="1" applyFill="1"/>
    <xf numFmtId="0" fontId="37" fillId="8" borderId="0" xfId="0" applyFont="1" applyFill="1" applyBorder="1" applyAlignment="1">
      <alignment horizontal="left"/>
    </xf>
    <xf numFmtId="0" fontId="36" fillId="8" borderId="0" xfId="0" applyFont="1" applyFill="1" applyBorder="1"/>
    <xf numFmtId="3" fontId="50" fillId="8" borderId="0" xfId="0" applyNumberFormat="1" applyFont="1" applyFill="1"/>
    <xf numFmtId="3" fontId="51" fillId="8" borderId="0" xfId="0" applyNumberFormat="1" applyFont="1" applyFill="1"/>
    <xf numFmtId="3" fontId="36" fillId="8" borderId="0" xfId="0" applyNumberFormat="1" applyFont="1" applyFill="1"/>
    <xf numFmtId="3" fontId="36" fillId="8" borderId="0" xfId="0" applyNumberFormat="1" applyFont="1" applyFill="1" applyAlignment="1">
      <alignment horizontal="right"/>
    </xf>
    <xf numFmtId="3" fontId="37" fillId="8" borderId="0" xfId="0" applyNumberFormat="1" applyFont="1" applyFill="1" applyAlignment="1">
      <alignment horizontal="left"/>
    </xf>
    <xf numFmtId="3" fontId="37" fillId="8" borderId="0" xfId="0" applyNumberFormat="1" applyFont="1" applyFill="1" applyBorder="1" applyAlignment="1">
      <alignment horizontal="right" vertical="center" wrapText="1"/>
    </xf>
    <xf numFmtId="3" fontId="37" fillId="7" borderId="0" xfId="0" applyNumberFormat="1" applyFont="1" applyFill="1" applyBorder="1" applyAlignment="1">
      <alignment horizontal="right" vertical="center"/>
    </xf>
    <xf numFmtId="3" fontId="36" fillId="8" borderId="0" xfId="0" applyNumberFormat="1" applyFont="1" applyFill="1" applyAlignment="1">
      <alignment horizontal="left"/>
    </xf>
    <xf numFmtId="3" fontId="37" fillId="8" borderId="0" xfId="0" applyNumberFormat="1" applyFont="1" applyFill="1" applyBorder="1" applyAlignment="1">
      <alignment horizontal="right" vertical="center"/>
    </xf>
    <xf numFmtId="3" fontId="37" fillId="8" borderId="0" xfId="0" applyNumberFormat="1" applyFont="1" applyFill="1" applyAlignment="1"/>
    <xf numFmtId="3" fontId="37" fillId="8" borderId="0" xfId="4" applyNumberFormat="1" applyFont="1" applyFill="1" applyAlignment="1" applyProtection="1"/>
    <xf numFmtId="3" fontId="37" fillId="8" borderId="0" xfId="0" applyNumberFormat="1" applyFont="1" applyFill="1" applyBorder="1" applyAlignment="1">
      <alignment horizontal="left"/>
    </xf>
    <xf numFmtId="0" fontId="36" fillId="8" borderId="0" xfId="0" applyFont="1" applyFill="1" applyBorder="1" applyAlignment="1">
      <alignment vertical="center"/>
    </xf>
    <xf numFmtId="3" fontId="36" fillId="8" borderId="0" xfId="0" applyNumberFormat="1" applyFont="1" applyFill="1" applyBorder="1" applyAlignment="1">
      <alignment horizontal="center" vertical="center"/>
    </xf>
    <xf numFmtId="0" fontId="36" fillId="8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10" fontId="37" fillId="8" borderId="0" xfId="2" applyNumberFormat="1" applyFont="1" applyFill="1" applyAlignment="1">
      <alignment horizontal="left"/>
    </xf>
    <xf numFmtId="3" fontId="41" fillId="8" borderId="0" xfId="0" applyNumberFormat="1" applyFont="1" applyFill="1"/>
    <xf numFmtId="0" fontId="40" fillId="8" borderId="0" xfId="0" applyFont="1" applyFill="1"/>
    <xf numFmtId="0" fontId="41" fillId="8" borderId="0" xfId="0" applyFont="1" applyFill="1" applyBorder="1"/>
    <xf numFmtId="10" fontId="41" fillId="8" borderId="0" xfId="2" applyNumberFormat="1" applyFont="1" applyFill="1" applyBorder="1"/>
    <xf numFmtId="10" fontId="41" fillId="8" borderId="0" xfId="2" applyNumberFormat="1" applyFont="1" applyFill="1"/>
    <xf numFmtId="0" fontId="41" fillId="8" borderId="0" xfId="0" applyFont="1" applyFill="1" applyBorder="1" applyAlignment="1">
      <alignment vertical="center"/>
    </xf>
    <xf numFmtId="3" fontId="40" fillId="8" borderId="0" xfId="0" applyNumberFormat="1" applyFont="1" applyFill="1" applyBorder="1" applyAlignment="1">
      <alignment vertical="center"/>
    </xf>
    <xf numFmtId="9" fontId="41" fillId="8" borderId="0" xfId="2" applyFont="1" applyFill="1"/>
    <xf numFmtId="0" fontId="41" fillId="8" borderId="0" xfId="0" applyFont="1" applyFill="1" applyBorder="1" applyAlignment="1">
      <alignment vertical="center" wrapText="1"/>
    </xf>
    <xf numFmtId="10" fontId="41" fillId="8" borderId="0" xfId="2" applyNumberFormat="1" applyFont="1" applyFill="1" applyBorder="1" applyAlignment="1">
      <alignment vertical="center" wrapText="1"/>
    </xf>
    <xf numFmtId="10" fontId="41" fillId="8" borderId="0" xfId="2" applyNumberFormat="1" applyFont="1" applyFill="1" applyBorder="1" applyAlignment="1">
      <alignment vertical="center"/>
    </xf>
    <xf numFmtId="0" fontId="25" fillId="8" borderId="0" xfId="4" applyFill="1" applyAlignment="1" applyProtection="1">
      <alignment horizontal="left"/>
    </xf>
    <xf numFmtId="3" fontId="37" fillId="8" borderId="0" xfId="3" applyNumberFormat="1" applyFont="1" applyFill="1" applyBorder="1" applyAlignment="1">
      <alignment horizontal="left" vertical="center"/>
    </xf>
    <xf numFmtId="4" fontId="37" fillId="8" borderId="0" xfId="3" applyNumberFormat="1" applyFont="1" applyFill="1" applyBorder="1" applyAlignment="1">
      <alignment vertical="center"/>
    </xf>
    <xf numFmtId="0" fontId="56" fillId="0" borderId="0" xfId="0" applyFont="1" applyAlignment="1">
      <alignment horizontal="center" vertical="center" readingOrder="1"/>
    </xf>
    <xf numFmtId="165" fontId="57" fillId="8" borderId="0" xfId="0" applyNumberFormat="1" applyFont="1" applyFill="1" applyBorder="1" applyAlignment="1">
      <alignment horizontal="center"/>
    </xf>
    <xf numFmtId="0" fontId="41" fillId="8" borderId="0" xfId="0" applyFont="1" applyFill="1" applyBorder="1" applyAlignment="1">
      <alignment horizontal="left"/>
    </xf>
    <xf numFmtId="0" fontId="58" fillId="8" borderId="0" xfId="0" applyFont="1" applyFill="1" applyBorder="1" applyAlignment="1">
      <alignment horizontal="left"/>
    </xf>
    <xf numFmtId="0" fontId="50" fillId="8" borderId="0" xfId="0" applyFont="1" applyFill="1"/>
    <xf numFmtId="10" fontId="50" fillId="8" borderId="0" xfId="2" applyNumberFormat="1" applyFont="1" applyFill="1"/>
    <xf numFmtId="0" fontId="59" fillId="8" borderId="0" xfId="0" applyFont="1" applyFill="1" applyAlignment="1">
      <alignment horizontal="left" vertical="center" readingOrder="1"/>
    </xf>
    <xf numFmtId="165" fontId="37" fillId="8" borderId="0" xfId="0" applyNumberFormat="1" applyFont="1" applyFill="1" applyBorder="1"/>
    <xf numFmtId="10" fontId="37" fillId="8" borderId="0" xfId="2" applyNumberFormat="1" applyFont="1" applyFill="1" applyBorder="1"/>
    <xf numFmtId="10" fontId="37" fillId="8" borderId="0" xfId="2" applyNumberFormat="1" applyFont="1" applyFill="1"/>
    <xf numFmtId="1" fontId="60" fillId="8" borderId="0" xfId="0" applyNumberFormat="1" applyFont="1" applyFill="1"/>
    <xf numFmtId="1" fontId="61" fillId="8" borderId="0" xfId="0" applyNumberFormat="1" applyFont="1" applyFill="1" applyBorder="1" applyAlignment="1">
      <alignment vertical="center"/>
    </xf>
    <xf numFmtId="1" fontId="61" fillId="8" borderId="0" xfId="0" applyNumberFormat="1" applyFont="1" applyFill="1"/>
    <xf numFmtId="1" fontId="62" fillId="8" borderId="0" xfId="0" applyNumberFormat="1" applyFont="1" applyFill="1"/>
    <xf numFmtId="1" fontId="62" fillId="8" borderId="0" xfId="0" applyNumberFormat="1" applyFont="1" applyFill="1" applyBorder="1" applyAlignment="1">
      <alignment vertical="center"/>
    </xf>
    <xf numFmtId="3" fontId="41" fillId="8" borderId="0" xfId="0" applyNumberFormat="1" applyFont="1" applyFill="1" applyBorder="1" applyAlignment="1">
      <alignment vertical="center"/>
    </xf>
    <xf numFmtId="10" fontId="54" fillId="8" borderId="0" xfId="2" applyNumberFormat="1" applyFont="1" applyFill="1"/>
    <xf numFmtId="0" fontId="41" fillId="8" borderId="0" xfId="0" applyFont="1" applyFill="1" applyAlignment="1">
      <alignment wrapText="1"/>
    </xf>
    <xf numFmtId="3" fontId="41" fillId="8" borderId="0" xfId="0" applyNumberFormat="1" applyFont="1" applyFill="1" applyBorder="1" applyAlignment="1">
      <alignment vertical="center" wrapText="1"/>
    </xf>
    <xf numFmtId="4" fontId="41" fillId="8" borderId="0" xfId="0" applyNumberFormat="1" applyFont="1" applyFill="1" applyBorder="1" applyAlignment="1">
      <alignment vertical="center" wrapText="1"/>
    </xf>
    <xf numFmtId="0" fontId="51" fillId="8" borderId="0" xfId="0" applyFont="1" applyFill="1" applyBorder="1" applyAlignment="1">
      <alignment horizontal="left" vertical="center" wrapText="1"/>
    </xf>
    <xf numFmtId="0" fontId="51" fillId="8" borderId="0" xfId="0" applyFont="1" applyFill="1" applyBorder="1" applyAlignment="1">
      <alignment horizontal="left" vertical="center"/>
    </xf>
    <xf numFmtId="0" fontId="37" fillId="8" borderId="0" xfId="3" applyFont="1" applyFill="1" applyBorder="1" applyAlignment="1">
      <alignment horizontal="left" vertical="center" wrapText="1"/>
    </xf>
    <xf numFmtId="0" fontId="66" fillId="8" borderId="0" xfId="0" applyFont="1" applyFill="1"/>
    <xf numFmtId="0" fontId="66" fillId="8" borderId="0" xfId="0" applyFont="1" applyFill="1" applyBorder="1" applyAlignment="1">
      <alignment horizontal="left"/>
    </xf>
    <xf numFmtId="0" fontId="66" fillId="8" borderId="0" xfId="0" applyFont="1" applyFill="1" applyBorder="1"/>
    <xf numFmtId="0" fontId="67" fillId="8" borderId="0" xfId="0" applyFont="1" applyFill="1"/>
    <xf numFmtId="0" fontId="59" fillId="8" borderId="0" xfId="0" applyFont="1" applyFill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43" fillId="8" borderId="0" xfId="0" applyFont="1" applyFill="1" applyBorder="1"/>
    <xf numFmtId="4" fontId="43" fillId="8" borderId="0" xfId="0" applyNumberFormat="1" applyFont="1" applyFill="1"/>
    <xf numFmtId="166" fontId="43" fillId="8" borderId="0" xfId="0" applyNumberFormat="1" applyFont="1" applyFill="1"/>
    <xf numFmtId="165" fontId="43" fillId="8" borderId="0" xfId="0" applyNumberFormat="1" applyFont="1" applyFill="1"/>
    <xf numFmtId="3" fontId="43" fillId="8" borderId="0" xfId="0" applyNumberFormat="1" applyFont="1" applyFill="1"/>
    <xf numFmtId="1" fontId="68" fillId="8" borderId="0" xfId="0" applyNumberFormat="1" applyFont="1" applyFill="1" applyBorder="1" applyAlignment="1">
      <alignment vertical="center"/>
    </xf>
    <xf numFmtId="1" fontId="69" fillId="8" borderId="0" xfId="0" applyNumberFormat="1" applyFont="1" applyFill="1" applyBorder="1" applyAlignment="1">
      <alignment vertical="center"/>
    </xf>
    <xf numFmtId="1" fontId="54" fillId="8" borderId="0" xfId="0" applyNumberFormat="1" applyFont="1" applyFill="1"/>
    <xf numFmtId="0" fontId="70" fillId="8" borderId="0" xfId="0" applyFont="1" applyFill="1"/>
    <xf numFmtId="0" fontId="37" fillId="8" borderId="0" xfId="0" applyFont="1" applyFill="1" applyBorder="1" applyAlignment="1">
      <alignment wrapText="1"/>
    </xf>
    <xf numFmtId="0" fontId="36" fillId="8" borderId="0" xfId="0" applyFont="1" applyFill="1" applyBorder="1" applyAlignment="1">
      <alignment wrapText="1"/>
    </xf>
    <xf numFmtId="0" fontId="65" fillId="8" borderId="0" xfId="0" applyFont="1" applyFill="1"/>
    <xf numFmtId="2" fontId="43" fillId="8" borderId="0" xfId="0" applyNumberFormat="1" applyFont="1" applyFill="1"/>
    <xf numFmtId="0" fontId="59" fillId="0" borderId="0" xfId="0" applyFont="1" applyAlignment="1">
      <alignment horizontal="left" vertical="center"/>
    </xf>
    <xf numFmtId="3" fontId="43" fillId="8" borderId="0" xfId="0" applyNumberFormat="1" applyFont="1" applyFill="1" applyAlignment="1"/>
    <xf numFmtId="3" fontId="43" fillId="8" borderId="0" xfId="0" applyNumberFormat="1" applyFont="1" applyFill="1" applyAlignment="1">
      <alignment horizontal="left"/>
    </xf>
    <xf numFmtId="3" fontId="64" fillId="8" borderId="0" xfId="0" applyNumberFormat="1" applyFont="1" applyFill="1" applyAlignment="1">
      <alignment horizontal="right"/>
    </xf>
    <xf numFmtId="0" fontId="56" fillId="0" borderId="0" xfId="0" applyFont="1" applyAlignment="1">
      <alignment horizontal="center" vertical="center"/>
    </xf>
    <xf numFmtId="0" fontId="36" fillId="8" borderId="0" xfId="0" applyFont="1" applyFill="1" applyAlignment="1">
      <alignment horizontal="left" readingOrder="1"/>
    </xf>
    <xf numFmtId="3" fontId="36" fillId="8" borderId="0" xfId="0" applyNumberFormat="1" applyFont="1" applyFill="1" applyBorder="1" applyAlignment="1">
      <alignment horizontal="right"/>
    </xf>
    <xf numFmtId="0" fontId="40" fillId="8" borderId="0" xfId="0" applyFont="1" applyFill="1" applyBorder="1" applyAlignment="1">
      <alignment vertical="center"/>
    </xf>
    <xf numFmtId="3" fontId="40" fillId="8" borderId="0" xfId="0" applyNumberFormat="1" applyFont="1" applyFill="1" applyBorder="1" applyAlignment="1">
      <alignment horizontal="right"/>
    </xf>
    <xf numFmtId="0" fontId="40" fillId="8" borderId="0" xfId="0" applyFont="1" applyFill="1" applyBorder="1" applyAlignment="1">
      <alignment vertical="center" wrapText="1"/>
    </xf>
    <xf numFmtId="3" fontId="41" fillId="8" borderId="0" xfId="2" applyNumberFormat="1" applyFont="1" applyFill="1"/>
    <xf numFmtId="0" fontId="71" fillId="8" borderId="0" xfId="0" applyFont="1" applyFill="1" applyBorder="1" applyAlignment="1">
      <alignment horizontal="left" readingOrder="1"/>
    </xf>
    <xf numFmtId="0" fontId="37" fillId="0" borderId="22" xfId="0" applyFont="1" applyFill="1" applyBorder="1" applyAlignment="1">
      <alignment vertical="center" wrapText="1"/>
    </xf>
    <xf numFmtId="0" fontId="37" fillId="0" borderId="22" xfId="0" applyFont="1" applyFill="1" applyBorder="1" applyAlignment="1">
      <alignment horizontal="center" vertical="center" wrapText="1"/>
    </xf>
    <xf numFmtId="3" fontId="37" fillId="0" borderId="22" xfId="0" applyNumberFormat="1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vertical="center"/>
    </xf>
    <xf numFmtId="0" fontId="37" fillId="0" borderId="22" xfId="0" applyFont="1" applyFill="1" applyBorder="1" applyAlignment="1">
      <alignment horizontal="center" vertical="center"/>
    </xf>
    <xf numFmtId="3" fontId="37" fillId="0" borderId="22" xfId="0" applyNumberFormat="1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left" vertical="center"/>
    </xf>
    <xf numFmtId="3" fontId="36" fillId="0" borderId="22" xfId="0" applyNumberFormat="1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vertical="center"/>
    </xf>
    <xf numFmtId="3" fontId="36" fillId="0" borderId="22" xfId="0" applyNumberFormat="1" applyFont="1" applyFill="1" applyBorder="1" applyAlignment="1">
      <alignment horizontal="center" vertical="center" wrapText="1"/>
    </xf>
    <xf numFmtId="0" fontId="36" fillId="0" borderId="22" xfId="0" applyFont="1" applyFill="1" applyBorder="1" applyAlignment="1">
      <alignment vertical="center" wrapText="1"/>
    </xf>
    <xf numFmtId="0" fontId="36" fillId="0" borderId="22" xfId="0" applyFont="1" applyFill="1" applyBorder="1" applyAlignment="1">
      <alignment horizontal="center" vertical="center" wrapText="1"/>
    </xf>
    <xf numFmtId="166" fontId="37" fillId="0" borderId="22" xfId="0" applyNumberFormat="1" applyFont="1" applyFill="1" applyBorder="1" applyAlignment="1">
      <alignment horizontal="center" vertical="center"/>
    </xf>
    <xf numFmtId="166" fontId="37" fillId="0" borderId="22" xfId="0" applyNumberFormat="1" applyFont="1" applyFill="1" applyBorder="1" applyAlignment="1">
      <alignment horizontal="center" vertical="center" wrapText="1"/>
    </xf>
    <xf numFmtId="166" fontId="36" fillId="0" borderId="22" xfId="0" applyNumberFormat="1" applyFont="1" applyFill="1" applyBorder="1" applyAlignment="1">
      <alignment horizontal="center" vertical="center" wrapText="1"/>
    </xf>
    <xf numFmtId="3" fontId="37" fillId="0" borderId="22" xfId="3" applyNumberFormat="1" applyFont="1" applyFill="1" applyBorder="1" applyAlignment="1">
      <alignment horizontal="left" vertical="center"/>
    </xf>
    <xf numFmtId="4" fontId="37" fillId="0" borderId="22" xfId="3" applyNumberFormat="1" applyFont="1" applyFill="1" applyBorder="1" applyAlignment="1">
      <alignment vertical="center"/>
    </xf>
    <xf numFmtId="3" fontId="37" fillId="0" borderId="22" xfId="0" applyNumberFormat="1" applyFont="1" applyFill="1" applyBorder="1" applyAlignment="1">
      <alignment horizontal="right" vertical="center" wrapText="1"/>
    </xf>
    <xf numFmtId="3" fontId="37" fillId="0" borderId="22" xfId="0" applyNumberFormat="1" applyFont="1" applyFill="1" applyBorder="1" applyAlignment="1">
      <alignment horizontal="right" vertical="center"/>
    </xf>
    <xf numFmtId="3" fontId="36" fillId="0" borderId="22" xfId="0" applyNumberFormat="1" applyFont="1" applyFill="1" applyBorder="1" applyAlignment="1">
      <alignment horizontal="right" vertical="center"/>
    </xf>
    <xf numFmtId="3" fontId="36" fillId="0" borderId="22" xfId="0" applyNumberFormat="1" applyFont="1" applyFill="1" applyBorder="1" applyAlignment="1">
      <alignment vertical="center" wrapText="1"/>
    </xf>
    <xf numFmtId="3" fontId="37" fillId="0" borderId="22" xfId="0" applyNumberFormat="1" applyFont="1" applyFill="1" applyBorder="1" applyAlignment="1">
      <alignment vertical="center"/>
    </xf>
    <xf numFmtId="3" fontId="37" fillId="0" borderId="22" xfId="0" applyNumberFormat="1" applyFont="1" applyFill="1" applyBorder="1" applyAlignment="1">
      <alignment vertical="center" wrapText="1"/>
    </xf>
    <xf numFmtId="0" fontId="36" fillId="0" borderId="22" xfId="0" applyFont="1" applyFill="1" applyBorder="1" applyAlignment="1">
      <alignment horizontal="center" vertical="center"/>
    </xf>
    <xf numFmtId="0" fontId="49" fillId="0" borderId="22" xfId="0" applyFont="1" applyFill="1" applyBorder="1" applyAlignment="1">
      <alignment vertical="center" wrapText="1"/>
    </xf>
    <xf numFmtId="0" fontId="49" fillId="0" borderId="22" xfId="0" applyFont="1" applyFill="1" applyBorder="1" applyAlignment="1">
      <alignment vertical="center"/>
    </xf>
    <xf numFmtId="3" fontId="36" fillId="0" borderId="22" xfId="0" applyNumberFormat="1" applyFont="1" applyFill="1" applyBorder="1" applyAlignment="1">
      <alignment vertical="center"/>
    </xf>
    <xf numFmtId="0" fontId="40" fillId="11" borderId="22" xfId="0" applyFont="1" applyFill="1" applyBorder="1" applyAlignment="1">
      <alignment horizontal="center" vertical="center"/>
    </xf>
    <xf numFmtId="0" fontId="40" fillId="11" borderId="22" xfId="3" applyFont="1" applyFill="1" applyBorder="1" applyAlignment="1">
      <alignment horizontal="center" vertical="center" wrapText="1"/>
    </xf>
    <xf numFmtId="9" fontId="37" fillId="0" borderId="22" xfId="2" applyNumberFormat="1" applyFont="1" applyFill="1" applyBorder="1" applyAlignment="1">
      <alignment vertical="center"/>
    </xf>
    <xf numFmtId="0" fontId="37" fillId="0" borderId="22" xfId="3" applyFont="1" applyFill="1" applyBorder="1" applyAlignment="1">
      <alignment horizontal="left" vertical="center" wrapText="1"/>
    </xf>
    <xf numFmtId="4" fontId="37" fillId="0" borderId="22" xfId="3" applyNumberFormat="1" applyFont="1" applyFill="1" applyBorder="1" applyAlignment="1">
      <alignment vertical="center" wrapText="1"/>
    </xf>
    <xf numFmtId="0" fontId="37" fillId="0" borderId="22" xfId="3" applyFont="1" applyFill="1" applyBorder="1" applyAlignment="1">
      <alignment horizontal="right" vertical="center" wrapText="1"/>
    </xf>
    <xf numFmtId="0" fontId="37" fillId="0" borderId="22" xfId="3" applyFont="1" applyFill="1" applyBorder="1" applyAlignment="1">
      <alignment horizontal="right" vertical="center"/>
    </xf>
    <xf numFmtId="9" fontId="37" fillId="0" borderId="22" xfId="2" applyNumberFormat="1" applyFont="1" applyFill="1" applyBorder="1" applyAlignment="1">
      <alignment horizontal="right" vertical="center"/>
    </xf>
    <xf numFmtId="0" fontId="40" fillId="11" borderId="22" xfId="0" applyFont="1" applyFill="1" applyBorder="1" applyAlignment="1">
      <alignment horizontal="center" vertical="center" wrapText="1"/>
    </xf>
    <xf numFmtId="0" fontId="71" fillId="8" borderId="0" xfId="0" applyFont="1" applyFill="1"/>
    <xf numFmtId="0" fontId="72" fillId="8" borderId="0" xfId="4" applyFont="1" applyFill="1" applyAlignment="1" applyProtection="1"/>
    <xf numFmtId="0" fontId="73" fillId="8" borderId="0" xfId="0" applyFont="1" applyFill="1" applyAlignment="1"/>
    <xf numFmtId="0" fontId="73" fillId="8" borderId="0" xfId="0" applyFont="1" applyFill="1"/>
    <xf numFmtId="0" fontId="75" fillId="8" borderId="0" xfId="0" applyFont="1" applyFill="1"/>
    <xf numFmtId="0" fontId="76" fillId="8" borderId="0" xfId="0" applyFont="1" applyFill="1"/>
    <xf numFmtId="0" fontId="71" fillId="8" borderId="0" xfId="0" applyFont="1" applyFill="1" applyAlignment="1">
      <alignment horizontal="left"/>
    </xf>
    <xf numFmtId="3" fontId="2" fillId="0" borderId="22" xfId="3" applyNumberFormat="1" applyFont="1" applyFill="1" applyBorder="1" applyAlignment="1">
      <alignment horizontal="left" vertical="center" wrapText="1"/>
    </xf>
    <xf numFmtId="4" fontId="2" fillId="0" borderId="22" xfId="3" applyNumberFormat="1" applyFont="1" applyFill="1" applyBorder="1" applyAlignment="1">
      <alignment vertical="center" wrapText="1"/>
    </xf>
    <xf numFmtId="9" fontId="2" fillId="0" borderId="22" xfId="2" applyNumberFormat="1" applyFont="1" applyFill="1" applyBorder="1" applyAlignment="1">
      <alignment vertical="center" wrapText="1"/>
    </xf>
    <xf numFmtId="0" fontId="77" fillId="8" borderId="0" xfId="0" applyFont="1" applyFill="1"/>
    <xf numFmtId="0" fontId="72" fillId="8" borderId="0" xfId="4" applyFont="1" applyFill="1" applyAlignment="1" applyProtection="1">
      <alignment horizontal="left"/>
    </xf>
    <xf numFmtId="0" fontId="71" fillId="0" borderId="0" xfId="0" applyFont="1"/>
    <xf numFmtId="0" fontId="59" fillId="8" borderId="0" xfId="0" applyFont="1" applyFill="1"/>
    <xf numFmtId="0" fontId="71" fillId="8" borderId="0" xfId="0" applyFont="1" applyFill="1" applyBorder="1"/>
    <xf numFmtId="0" fontId="71" fillId="0" borderId="0" xfId="0" applyFont="1" applyAlignment="1">
      <alignment horizontal="left" readingOrder="1"/>
    </xf>
    <xf numFmtId="0" fontId="22" fillId="8" borderId="0" xfId="0" applyFont="1" applyFill="1" applyAlignment="1">
      <alignment horizontal="center" vertical="center" wrapText="1"/>
    </xf>
    <xf numFmtId="0" fontId="22" fillId="8" borderId="0" xfId="0" applyFont="1" applyFill="1" applyAlignment="1">
      <alignment horizontal="center"/>
    </xf>
    <xf numFmtId="0" fontId="25" fillId="8" borderId="0" xfId="4" applyFill="1" applyAlignment="1" applyProtection="1">
      <alignment horizontal="left"/>
    </xf>
    <xf numFmtId="0" fontId="19" fillId="8" borderId="24" xfId="0" applyFont="1" applyFill="1" applyBorder="1" applyAlignment="1">
      <alignment horizontal="center"/>
    </xf>
    <xf numFmtId="0" fontId="19" fillId="8" borderId="25" xfId="0" applyFont="1" applyFill="1" applyBorder="1" applyAlignment="1">
      <alignment horizontal="center"/>
    </xf>
    <xf numFmtId="0" fontId="19" fillId="8" borderId="26" xfId="0" applyFont="1" applyFill="1" applyBorder="1" applyAlignment="1">
      <alignment horizontal="center"/>
    </xf>
    <xf numFmtId="0" fontId="22" fillId="9" borderId="33" xfId="0" applyFont="1" applyFill="1" applyBorder="1" applyAlignment="1">
      <alignment horizontal="center" vertical="center" wrapText="1"/>
    </xf>
    <xf numFmtId="0" fontId="22" fillId="9" borderId="0" xfId="0" applyFont="1" applyFill="1" applyBorder="1" applyAlignment="1">
      <alignment horizontal="center" vertical="center" wrapText="1"/>
    </xf>
    <xf numFmtId="0" fontId="22" fillId="9" borderId="35" xfId="0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40" fillId="11" borderId="36" xfId="0" applyFont="1" applyFill="1" applyBorder="1" applyAlignment="1">
      <alignment horizontal="center" vertical="center" wrapText="1"/>
    </xf>
    <xf numFmtId="0" fontId="40" fillId="11" borderId="37" xfId="0" applyFont="1" applyFill="1" applyBorder="1" applyAlignment="1">
      <alignment horizontal="center" vertical="center" wrapText="1"/>
    </xf>
    <xf numFmtId="0" fontId="40" fillId="11" borderId="22" xfId="0" applyFont="1" applyFill="1" applyBorder="1" applyAlignment="1">
      <alignment horizontal="center" vertical="center"/>
    </xf>
    <xf numFmtId="0" fontId="40" fillId="11" borderId="22" xfId="0" applyFont="1" applyFill="1" applyBorder="1" applyAlignment="1">
      <alignment horizontal="center" vertical="center" wrapText="1"/>
    </xf>
    <xf numFmtId="0" fontId="59" fillId="8" borderId="0" xfId="0" applyFont="1" applyFill="1" applyAlignment="1">
      <alignment horizontal="left" vertical="center" wrapText="1" readingOrder="1"/>
    </xf>
    <xf numFmtId="0" fontId="63" fillId="0" borderId="0" xfId="0" applyFont="1" applyBorder="1" applyAlignment="1">
      <alignment horizontal="left" vertical="center" wrapText="1"/>
    </xf>
    <xf numFmtId="0" fontId="63" fillId="0" borderId="0" xfId="0" applyFont="1" applyBorder="1" applyAlignment="1">
      <alignment horizontal="left" vertical="center"/>
    </xf>
  </cellXfs>
  <cellStyles count="15">
    <cellStyle name="Hipervínculo" xfId="4" builtinId="8"/>
    <cellStyle name="Millares 2" xfId="5"/>
    <cellStyle name="Normal" xfId="0" builtinId="0"/>
    <cellStyle name="Normal 2" xfId="3"/>
    <cellStyle name="Normal 2 2" xfId="6"/>
    <cellStyle name="Normal 2 3" xfId="7"/>
    <cellStyle name="Normal 3" xfId="8"/>
    <cellStyle name="Normal 3 2" xfId="9"/>
    <cellStyle name="Normal 4" xfId="10"/>
    <cellStyle name="Normal 4 2" xfId="11"/>
    <cellStyle name="Normal 5" xfId="12"/>
    <cellStyle name="Normal 6" xfId="13"/>
    <cellStyle name="Normal_ANEXO SERIE DE RECURSOS 1997-2006" xfId="1"/>
    <cellStyle name="Porcentaje" xfId="2" builtinId="5"/>
    <cellStyle name="Porcentual 2" xfId="14"/>
  </cellStyles>
  <dxfs count="0"/>
  <tableStyles count="0" defaultTableStyle="TableStyleMedium9" defaultPivotStyle="PivotStyleLight16"/>
  <colors>
    <mruColors>
      <color rgb="FF44546A"/>
      <color rgb="FFDBE5F1"/>
      <color rgb="FF4F81BD"/>
      <color rgb="FF14E64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30"/>
      <c:rotY val="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1.79460733238813E-2"/>
          <c:w val="0.93323450860058865"/>
          <c:h val="0.91000677077930059"/>
        </c:manualLayout>
      </c:layout>
      <c:pie3DChart>
        <c:varyColors val="1"/>
        <c:ser>
          <c:idx val="0"/>
          <c:order val="0"/>
          <c:explosion val="25"/>
          <c:dLbls>
            <c:dLbl>
              <c:idx val="8"/>
              <c:layout>
                <c:manualLayout>
                  <c:x val="0.16058594811909049"/>
                  <c:y val="-1.38948820225535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3253233650859139E-2"/>
                  <c:y val="-1.166719038719738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'1personal ocupado'!$B$18:$B$38</c:f>
              <c:strCache>
                <c:ptCount val="12"/>
                <c:pt idx="0">
                  <c:v>Médicos especialistas</c:v>
                </c:pt>
                <c:pt idx="1">
                  <c:v>Médicos generales</c:v>
                </c:pt>
                <c:pt idx="2">
                  <c:v>Médicos residentes</c:v>
                </c:pt>
                <c:pt idx="3">
                  <c:v>Odontólogos generales</c:v>
                </c:pt>
                <c:pt idx="4">
                  <c:v>Enfermeras</c:v>
                </c:pt>
                <c:pt idx="5">
                  <c:v>Tecnólogos</c:v>
                </c:pt>
                <c:pt idx="6">
                  <c:v>Estudiantes internos</c:v>
                </c:pt>
                <c:pt idx="7">
                  <c:v>Auxiliares de enfermería</c:v>
                </c:pt>
                <c:pt idx="8">
                  <c:v>Auxiliares de servicio técnico </c:v>
                </c:pt>
                <c:pt idx="9">
                  <c:v>Administrativos</c:v>
                </c:pt>
                <c:pt idx="10">
                  <c:v>De servicio</c:v>
                </c:pt>
                <c:pt idx="11">
                  <c:v>Otros 1/</c:v>
                </c:pt>
              </c:strCache>
            </c:strRef>
          </c:cat>
          <c:val>
            <c:numRef>
              <c:f>'1personal ocupado'!$F$18:$F$38</c:f>
              <c:numCache>
                <c:formatCode>#,##0</c:formatCode>
                <c:ptCount val="12"/>
                <c:pt idx="0">
                  <c:v>18963</c:v>
                </c:pt>
                <c:pt idx="1">
                  <c:v>5997</c:v>
                </c:pt>
                <c:pt idx="2">
                  <c:v>805</c:v>
                </c:pt>
                <c:pt idx="3">
                  <c:v>222</c:v>
                </c:pt>
                <c:pt idx="4">
                  <c:v>1861</c:v>
                </c:pt>
                <c:pt idx="5">
                  <c:v>649</c:v>
                </c:pt>
                <c:pt idx="6">
                  <c:v>1122</c:v>
                </c:pt>
                <c:pt idx="7">
                  <c:v>16270</c:v>
                </c:pt>
                <c:pt idx="8">
                  <c:v>3179</c:v>
                </c:pt>
                <c:pt idx="9">
                  <c:v>851</c:v>
                </c:pt>
                <c:pt idx="10">
                  <c:v>12596</c:v>
                </c:pt>
                <c:pt idx="11">
                  <c:v>35685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ESTABLECIMIENTOS A NIVEL NACIONAL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Hospital General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3"/>
              <c:pt idx="0">
                <c:v>2002</c:v>
              </c:pt>
              <c:pt idx="1">
                <c:v>2003</c:v>
              </c:pt>
              <c:pt idx="2">
                <c:v>2004</c:v>
              </c:pt>
            </c:numLit>
          </c:cat>
          <c:val>
            <c:numLit>
              <c:formatCode>General</c:formatCode>
              <c:ptCount val="3"/>
              <c:pt idx="0">
                <c:v>71</c:v>
              </c:pt>
              <c:pt idx="1">
                <c:v>74</c:v>
              </c:pt>
              <c:pt idx="2">
                <c:v>79</c:v>
              </c:pt>
            </c:numLit>
          </c:val>
        </c:ser>
        <c:ser>
          <c:idx val="1"/>
          <c:order val="1"/>
          <c:tx>
            <c:v>Hospital Cantonal</c:v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3"/>
              <c:pt idx="0">
                <c:v>2002</c:v>
              </c:pt>
              <c:pt idx="1">
                <c:v>2003</c:v>
              </c:pt>
              <c:pt idx="2">
                <c:v>2004</c:v>
              </c:pt>
            </c:numLit>
          </c:cat>
          <c:val>
            <c:numLit>
              <c:formatCode>General</c:formatCode>
              <c:ptCount val="3"/>
              <c:pt idx="0">
                <c:v>89</c:v>
              </c:pt>
              <c:pt idx="1">
                <c:v>80</c:v>
              </c:pt>
              <c:pt idx="2">
                <c:v>91</c:v>
              </c:pt>
            </c:numLit>
          </c:val>
        </c:ser>
        <c:ser>
          <c:idx val="2"/>
          <c:order val="2"/>
          <c:tx>
            <c:v>Hospitales Especializados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3"/>
              <c:pt idx="0">
                <c:v>2002</c:v>
              </c:pt>
              <c:pt idx="1">
                <c:v>2003</c:v>
              </c:pt>
              <c:pt idx="2">
                <c:v>2004</c:v>
              </c:pt>
            </c:numLit>
          </c:cat>
          <c:val>
            <c:numLit>
              <c:formatCode>General</c:formatCode>
              <c:ptCount val="3"/>
              <c:pt idx="0">
                <c:v>31</c:v>
              </c:pt>
              <c:pt idx="1">
                <c:v>31</c:v>
              </c:pt>
              <c:pt idx="2">
                <c:v>38</c:v>
              </c:pt>
            </c:numLit>
          </c:val>
        </c:ser>
        <c:ser>
          <c:idx val="3"/>
          <c:order val="3"/>
          <c:tx>
            <c:v>Clínica Privada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3"/>
              <c:pt idx="0">
                <c:v>2002</c:v>
              </c:pt>
              <c:pt idx="1">
                <c:v>2003</c:v>
              </c:pt>
              <c:pt idx="2">
                <c:v>2004</c:v>
              </c:pt>
            </c:numLit>
          </c:cat>
          <c:val>
            <c:numLit>
              <c:formatCode>General</c:formatCode>
              <c:ptCount val="3"/>
              <c:pt idx="0">
                <c:v>451</c:v>
              </c:pt>
              <c:pt idx="1">
                <c:v>443</c:v>
              </c:pt>
              <c:pt idx="2">
                <c:v>492</c:v>
              </c:pt>
            </c:numLit>
          </c:val>
        </c:ser>
        <c:ser>
          <c:idx val="4"/>
          <c:order val="4"/>
          <c:tx>
            <c:v>Centro de Salud</c:v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3"/>
              <c:pt idx="0">
                <c:v>2002</c:v>
              </c:pt>
              <c:pt idx="1">
                <c:v>2003</c:v>
              </c:pt>
              <c:pt idx="2">
                <c:v>2004</c:v>
              </c:pt>
            </c:numLit>
          </c:cat>
          <c:val>
            <c:numLit>
              <c:formatCode>General</c:formatCode>
              <c:ptCount val="3"/>
              <c:pt idx="0">
                <c:v>115</c:v>
              </c:pt>
              <c:pt idx="1">
                <c:v>126</c:v>
              </c:pt>
              <c:pt idx="2">
                <c:v>136</c:v>
              </c:pt>
            </c:numLit>
          </c:val>
        </c:ser>
        <c:ser>
          <c:idx val="5"/>
          <c:order val="5"/>
          <c:tx>
            <c:v>Subcentro de Salud</c:v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3"/>
              <c:pt idx="0">
                <c:v>2002</c:v>
              </c:pt>
              <c:pt idx="1">
                <c:v>2003</c:v>
              </c:pt>
              <c:pt idx="2">
                <c:v>2004</c:v>
              </c:pt>
            </c:numLit>
          </c:cat>
          <c:val>
            <c:numLit>
              <c:formatCode>General</c:formatCode>
              <c:ptCount val="3"/>
              <c:pt idx="0">
                <c:v>1200</c:v>
              </c:pt>
              <c:pt idx="1">
                <c:v>1151</c:v>
              </c:pt>
              <c:pt idx="2">
                <c:v>1246</c:v>
              </c:pt>
            </c:numLit>
          </c:val>
        </c:ser>
        <c:ser>
          <c:idx val="6"/>
          <c:order val="6"/>
          <c:tx>
            <c:v>Puesto de Salud</c:v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3"/>
              <c:pt idx="0">
                <c:v>2002</c:v>
              </c:pt>
              <c:pt idx="1">
                <c:v>2003</c:v>
              </c:pt>
              <c:pt idx="2">
                <c:v>2004</c:v>
              </c:pt>
            </c:numLit>
          </c:cat>
          <c:val>
            <c:numLit>
              <c:formatCode>General</c:formatCode>
              <c:ptCount val="3"/>
              <c:pt idx="0">
                <c:v>238</c:v>
              </c:pt>
              <c:pt idx="1">
                <c:v>231</c:v>
              </c:pt>
              <c:pt idx="2">
                <c:v>239</c:v>
              </c:pt>
            </c:numLit>
          </c:val>
        </c:ser>
        <c:ser>
          <c:idx val="7"/>
          <c:order val="7"/>
          <c:tx>
            <c:v>Dispensario Médico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3"/>
              <c:pt idx="0">
                <c:v>2002</c:v>
              </c:pt>
              <c:pt idx="1">
                <c:v>2003</c:v>
              </c:pt>
              <c:pt idx="2">
                <c:v>2004</c:v>
              </c:pt>
            </c:numLit>
          </c:cat>
          <c:val>
            <c:numLit>
              <c:formatCode>General</c:formatCode>
              <c:ptCount val="3"/>
              <c:pt idx="0">
                <c:v>1346</c:v>
              </c:pt>
              <c:pt idx="1">
                <c:v>1269</c:v>
              </c:pt>
              <c:pt idx="2">
                <c:v>1365</c:v>
              </c:pt>
            </c:numLit>
          </c:val>
        </c:ser>
        <c:ser>
          <c:idx val="8"/>
          <c:order val="8"/>
          <c:tx>
            <c:v>Otros 1/</c:v>
          </c:tx>
          <c:spPr>
            <a:solidFill>
              <a:srgbClr val="33CC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3"/>
              <c:pt idx="0">
                <c:v>2002</c:v>
              </c:pt>
              <c:pt idx="1">
                <c:v>2003</c:v>
              </c:pt>
              <c:pt idx="2">
                <c:v>2004</c:v>
              </c:pt>
            </c:numLit>
          </c:cat>
          <c:val>
            <c:numLit>
              <c:formatCode>General</c:formatCode>
              <c:ptCount val="3"/>
              <c:pt idx="0">
                <c:v>82</c:v>
              </c:pt>
              <c:pt idx="1">
                <c:v>96</c:v>
              </c:pt>
              <c:pt idx="2">
                <c:v>104</c:v>
              </c:pt>
            </c:numLit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342295680"/>
        <c:axId val="342297216"/>
      </c:barChart>
      <c:catAx>
        <c:axId val="342295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EC"/>
          </a:p>
        </c:txPr>
        <c:crossAx val="3422972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42297216"/>
        <c:scaling>
          <c:orientation val="minMax"/>
        </c:scaling>
        <c:delete val="0"/>
        <c:axPos val="b"/>
        <c:title>
          <c:tx>
            <c:rich>
              <a:bodyPr rot="-5400000" vert="horz"/>
              <a:lstStyle/>
              <a:p>
                <a:pPr algn="ctr">
                  <a:defRPr sz="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Años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EC"/>
          </a:p>
        </c:txPr>
        <c:crossAx val="3422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CC99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33864946900491"/>
          <c:y val="8.8093599449415028E-2"/>
          <c:w val="0.67150956978633958"/>
          <c:h val="0.842941077650911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'6consul'!#REF!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'6consul'!$A$43:$A$52</c:f>
              <c:strCache>
                <c:ptCount val="10"/>
                <c:pt idx="0">
                  <c:v>Clínica Particulares</c:v>
                </c:pt>
                <c:pt idx="1">
                  <c:v>Hospitales Básicos </c:v>
                </c:pt>
                <c:pt idx="2">
                  <c:v>Hospitales Especializados</c:v>
                </c:pt>
                <c:pt idx="3">
                  <c:v>Hospitales Generales</c:v>
                </c:pt>
                <c:pt idx="5">
                  <c:v>Puestos de Salud</c:v>
                </c:pt>
                <c:pt idx="6">
                  <c:v>Otros </c:v>
                </c:pt>
                <c:pt idx="7">
                  <c:v>Dispensarios Médicos</c:v>
                </c:pt>
                <c:pt idx="8">
                  <c:v>Centros de Salud</c:v>
                </c:pt>
                <c:pt idx="9">
                  <c:v>Subcentros de Salud</c:v>
                </c:pt>
              </c:strCache>
            </c:strRef>
          </c:cat>
          <c:val>
            <c:numRef>
              <c:f>'6consul'!$B$43:$B$52</c:f>
              <c:numCache>
                <c:formatCode>0.00%</c:formatCode>
                <c:ptCount val="10"/>
                <c:pt idx="0">
                  <c:v>0.15889487261374061</c:v>
                </c:pt>
                <c:pt idx="1">
                  <c:v>0.25745101746816662</c:v>
                </c:pt>
                <c:pt idx="2">
                  <c:v>0.26634672453040398</c:v>
                </c:pt>
                <c:pt idx="3">
                  <c:v>0.31730738538768882</c:v>
                </c:pt>
                <c:pt idx="5">
                  <c:v>3.3433800232696799E-2</c:v>
                </c:pt>
                <c:pt idx="6">
                  <c:v>3.6269854375357853E-2</c:v>
                </c:pt>
                <c:pt idx="7">
                  <c:v>4.6006724903622481E-2</c:v>
                </c:pt>
                <c:pt idx="8">
                  <c:v>0.37337653007819727</c:v>
                </c:pt>
                <c:pt idx="9">
                  <c:v>0.51091309041012567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343040"/>
        <c:axId val="344417408"/>
      </c:barChart>
      <c:catAx>
        <c:axId val="342343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44417408"/>
        <c:crosses val="autoZero"/>
        <c:auto val="1"/>
        <c:lblAlgn val="ctr"/>
        <c:lblOffset val="100"/>
        <c:noMultiLvlLbl val="0"/>
      </c:catAx>
      <c:valAx>
        <c:axId val="344417408"/>
        <c:scaling>
          <c:orientation val="minMax"/>
        </c:scaling>
        <c:delete val="1"/>
        <c:axPos val="b"/>
        <c:numFmt formatCode="0.00%" sourceLinked="1"/>
        <c:majorTickMark val="out"/>
        <c:minorTickMark val="none"/>
        <c:tickLblPos val="nextTo"/>
        <c:crossAx val="3423430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es-EC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'7Consultas'!$C$27</c:f>
              <c:strCache>
                <c:ptCount val="1"/>
                <c:pt idx="0">
                  <c:v>x</c:v>
                </c:pt>
              </c:strCache>
            </c:strRef>
          </c:tx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'7Consultas'!$B$28:$B$31</c:f>
              <c:strCache>
                <c:ptCount val="4"/>
                <c:pt idx="0">
                  <c:v>Médico</c:v>
                </c:pt>
                <c:pt idx="1">
                  <c:v>Enfermería</c:v>
                </c:pt>
                <c:pt idx="2">
                  <c:v>Obstetriz</c:v>
                </c:pt>
                <c:pt idx="3">
                  <c:v>Psicólogos</c:v>
                </c:pt>
              </c:strCache>
            </c:strRef>
          </c:cat>
          <c:val>
            <c:numRef>
              <c:f>'7Consultas'!$C$28:$C$31</c:f>
              <c:numCache>
                <c:formatCode>0.00%</c:formatCode>
                <c:ptCount val="4"/>
                <c:pt idx="0">
                  <c:v>0.73983371435976286</c:v>
                </c:pt>
                <c:pt idx="1">
                  <c:v>0.20518050651113923</c:v>
                </c:pt>
                <c:pt idx="2">
                  <c:v>4.3894008936325203E-2</c:v>
                </c:pt>
                <c:pt idx="3">
                  <c:v>1.1091770192772698E-2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753472"/>
        <c:axId val="345755008"/>
      </c:barChart>
      <c:catAx>
        <c:axId val="345753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45755008"/>
        <c:crosses val="autoZero"/>
        <c:auto val="1"/>
        <c:lblAlgn val="ctr"/>
        <c:lblOffset val="100"/>
        <c:noMultiLvlLbl val="0"/>
      </c:catAx>
      <c:valAx>
        <c:axId val="345755008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34575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2.6722741852151853E-3"/>
                  <c:y val="-0.2792077696373692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Altas; 1,163,877 </a:t>
                    </a:r>
                  </a:p>
                  <a:p>
                    <a:r>
                      <a:rPr lang="en-US"/>
                      <a:t>98,72%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Fallecidos;</a:t>
                    </a:r>
                    <a:r>
                      <a:rPr lang="en-US" baseline="0"/>
                      <a:t> 15,112 </a:t>
                    </a:r>
                  </a:p>
                  <a:p>
                    <a:r>
                      <a:rPr lang="en-US"/>
                      <a:t>1,28%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'8Egresos'!$B$45:$B$46</c:f>
              <c:strCache>
                <c:ptCount val="2"/>
                <c:pt idx="0">
                  <c:v>Altas</c:v>
                </c:pt>
                <c:pt idx="1">
                  <c:v>Fallecidos</c:v>
                </c:pt>
              </c:strCache>
            </c:strRef>
          </c:cat>
          <c:val>
            <c:numRef>
              <c:f>'8Egresos'!$C$45:$C$46</c:f>
              <c:numCache>
                <c:formatCode>#,##0</c:formatCode>
                <c:ptCount val="2"/>
                <c:pt idx="0">
                  <c:v>1163877</c:v>
                </c:pt>
                <c:pt idx="1">
                  <c:v>15112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Hoja1!$B$6:$B$12</c:f>
              <c:strCache>
                <c:ptCount val="7"/>
                <c:pt idx="0">
                  <c:v>Ministerio de Salud Pública  </c:v>
                </c:pt>
                <c:pt idx="1">
                  <c:v>Seguro Social (IESS)</c:v>
                </c:pt>
                <c:pt idx="2">
                  <c:v>Beneficencia y Soc. Protectora</c:v>
                </c:pt>
                <c:pt idx="3">
                  <c:v>Ministerio de Defensa</c:v>
                </c:pt>
                <c:pt idx="4">
                  <c:v>Otras  </c:v>
                </c:pt>
                <c:pt idx="5">
                  <c:v>Sin Fines de Lucro  </c:v>
                </c:pt>
                <c:pt idx="6">
                  <c:v>Con Fines de Lucro </c:v>
                </c:pt>
              </c:strCache>
            </c:strRef>
          </c:cat>
          <c:val>
            <c:numRef>
              <c:f>Hoja1!$C$6:$C$12</c:f>
              <c:numCache>
                <c:formatCode>#,##0</c:formatCode>
                <c:ptCount val="7"/>
                <c:pt idx="0">
                  <c:v>8766</c:v>
                </c:pt>
                <c:pt idx="1">
                  <c:v>2862</c:v>
                </c:pt>
                <c:pt idx="2">
                  <c:v>2467</c:v>
                </c:pt>
                <c:pt idx="3">
                  <c:v>839</c:v>
                </c:pt>
                <c:pt idx="4">
                  <c:v>923</c:v>
                </c:pt>
                <c:pt idx="5">
                  <c:v>486</c:v>
                </c:pt>
                <c:pt idx="6">
                  <c:v>6852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Hoja1!$H$41</c:f>
              <c:strCache>
                <c:ptCount val="1"/>
                <c:pt idx="0">
                  <c:v>Hombres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Hoja1!$I$40:$K$40</c:f>
              <c:strCache>
                <c:ptCount val="3"/>
                <c:pt idx="0">
                  <c:v>EGRESOS</c:v>
                </c:pt>
                <c:pt idx="1">
                  <c:v>TOTAL ALTAS</c:v>
                </c:pt>
                <c:pt idx="2">
                  <c:v>TOTAL FALLECIDOS</c:v>
                </c:pt>
              </c:strCache>
            </c:strRef>
          </c:cat>
          <c:val>
            <c:numRef>
              <c:f>Hoja1!$I$41:$K$41</c:f>
              <c:numCache>
                <c:formatCode>0%</c:formatCode>
                <c:ptCount val="3"/>
                <c:pt idx="0">
                  <c:v>0.32</c:v>
                </c:pt>
                <c:pt idx="1">
                  <c:v>0.31</c:v>
                </c:pt>
                <c:pt idx="2">
                  <c:v>0.56000000000000005</c:v>
                </c:pt>
              </c:numCache>
            </c:numRef>
          </c:val>
        </c:ser>
        <c:ser>
          <c:idx val="1"/>
          <c:order val="1"/>
          <c:tx>
            <c:strRef>
              <c:f>Hoja1!$H$42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Hoja1!$I$40:$K$40</c:f>
              <c:strCache>
                <c:ptCount val="3"/>
                <c:pt idx="0">
                  <c:v>EGRESOS</c:v>
                </c:pt>
                <c:pt idx="1">
                  <c:v>TOTAL ALTAS</c:v>
                </c:pt>
                <c:pt idx="2">
                  <c:v>TOTAL FALLECIDOS</c:v>
                </c:pt>
              </c:strCache>
            </c:strRef>
          </c:cat>
          <c:val>
            <c:numRef>
              <c:f>Hoja1!$I$42:$K$42</c:f>
              <c:numCache>
                <c:formatCode>0%</c:formatCode>
                <c:ptCount val="3"/>
                <c:pt idx="0">
                  <c:v>0.68</c:v>
                </c:pt>
                <c:pt idx="1">
                  <c:v>0.69</c:v>
                </c:pt>
                <c:pt idx="2">
                  <c:v>0.44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158016"/>
        <c:axId val="347159552"/>
      </c:barChart>
      <c:catAx>
        <c:axId val="347158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347159552"/>
        <c:crosses val="autoZero"/>
        <c:auto val="1"/>
        <c:lblAlgn val="ctr"/>
        <c:lblOffset val="100"/>
        <c:noMultiLvlLbl val="0"/>
      </c:catAx>
      <c:valAx>
        <c:axId val="347159552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347158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83257918552036159"/>
          <c:y val="0.32986111111111138"/>
          <c:w val="0.98190045248869062"/>
          <c:h val="0.5798611111111116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Hoja1!$B$86:$B$92</c:f>
              <c:strCache>
                <c:ptCount val="7"/>
                <c:pt idx="0">
                  <c:v>Ministerio de Salud Pública  </c:v>
                </c:pt>
                <c:pt idx="1">
                  <c:v>Seguro Social (IESS)</c:v>
                </c:pt>
                <c:pt idx="2">
                  <c:v>Beneficencia y Soc. Protectora</c:v>
                </c:pt>
                <c:pt idx="3">
                  <c:v>Ministerio de Defensa</c:v>
                </c:pt>
                <c:pt idx="4">
                  <c:v>Otras</c:v>
                </c:pt>
                <c:pt idx="5">
                  <c:v>Sin Fines de Lucro  </c:v>
                </c:pt>
                <c:pt idx="6">
                  <c:v>Con Fines de Lucro  </c:v>
                </c:pt>
              </c:strCache>
            </c:strRef>
          </c:cat>
          <c:val>
            <c:numRef>
              <c:f>Hoja1!$C$86:$C$92</c:f>
              <c:numCache>
                <c:formatCode>#,##0</c:formatCode>
                <c:ptCount val="7"/>
                <c:pt idx="0">
                  <c:v>7657</c:v>
                </c:pt>
                <c:pt idx="1">
                  <c:v>2780</c:v>
                </c:pt>
                <c:pt idx="2">
                  <c:v>2350</c:v>
                </c:pt>
                <c:pt idx="3">
                  <c:v>766</c:v>
                </c:pt>
                <c:pt idx="4">
                  <c:v>861</c:v>
                </c:pt>
                <c:pt idx="5">
                  <c:v>461</c:v>
                </c:pt>
                <c:pt idx="6">
                  <c:v>6493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cat>
            <c:strRef>
              <c:f>Hoja1!$B$98:$B$110</c:f>
              <c:strCache>
                <c:ptCount val="13"/>
                <c:pt idx="0">
                  <c:v>Min. De Bienestar Social</c:v>
                </c:pt>
                <c:pt idx="1">
                  <c:v>Min. De Gobierno y Polícia</c:v>
                </c:pt>
                <c:pt idx="2">
                  <c:v>Otros Ministerios</c:v>
                </c:pt>
                <c:pt idx="3">
                  <c:v>Municipio</c:v>
                </c:pt>
                <c:pt idx="4">
                  <c:v>Solca</c:v>
                </c:pt>
                <c:pt idx="5">
                  <c:v>Anexos al (IESS)</c:v>
                </c:pt>
                <c:pt idx="6">
                  <c:v>Seguro Social Campesino</c:v>
                </c:pt>
                <c:pt idx="7">
                  <c:v>Otras</c:v>
                </c:pt>
                <c:pt idx="8">
                  <c:v>Ministerio de Defensa</c:v>
                </c:pt>
                <c:pt idx="9">
                  <c:v>Sin Fines de Lucro</c:v>
                </c:pt>
                <c:pt idx="10">
                  <c:v>Seguro Social (IESS)</c:v>
                </c:pt>
                <c:pt idx="11">
                  <c:v>Ministerio de Salud</c:v>
                </c:pt>
                <c:pt idx="12">
                  <c:v>Con Fines de Lucro</c:v>
                </c:pt>
              </c:strCache>
            </c:strRef>
          </c:cat>
          <c:val>
            <c:numRef>
              <c:f>Hoja1!$C$98:$C$110</c:f>
              <c:numCache>
                <c:formatCode>_ * #.##000_ ;_ * \-#.##000_ ;_ * "-"_ ;_ @_ </c:formatCode>
                <c:ptCount val="13"/>
                <c:pt idx="0">
                  <c:v>0.1</c:v>
                </c:pt>
                <c:pt idx="1">
                  <c:v>0.6</c:v>
                </c:pt>
                <c:pt idx="2">
                  <c:v>0.9</c:v>
                </c:pt>
                <c:pt idx="3">
                  <c:v>1.6</c:v>
                </c:pt>
                <c:pt idx="4">
                  <c:v>1.8</c:v>
                </c:pt>
                <c:pt idx="5">
                  <c:v>2.1</c:v>
                </c:pt>
                <c:pt idx="6">
                  <c:v>2.5</c:v>
                </c:pt>
                <c:pt idx="7">
                  <c:v>2.7</c:v>
                </c:pt>
                <c:pt idx="8">
                  <c:v>3</c:v>
                </c:pt>
                <c:pt idx="9">
                  <c:v>6.3</c:v>
                </c:pt>
                <c:pt idx="10">
                  <c:v>7.3</c:v>
                </c:pt>
                <c:pt idx="11">
                  <c:v>25.8</c:v>
                </c:pt>
                <c:pt idx="12">
                  <c:v>45.4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legend>
    <c:plotVisOnly val="1"/>
    <c:dispBlanksAs val="zero"/>
    <c:showDLblsOverMax val="0"/>
  </c:chart>
  <c:spPr>
    <a:solidFill>
      <a:schemeClr val="accent5">
        <a:lumMod val="40000"/>
        <a:lumOff val="60000"/>
      </a:schemeClr>
    </a:solidFill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FFFFFF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Hoja1!$F$118</c:f>
              <c:strCache>
                <c:ptCount val="1"/>
                <c:pt idx="0">
                  <c:v>Primeras Consultas de Morbilidad</c:v>
                </c:pt>
              </c:strCache>
            </c:strRef>
          </c:tx>
          <c:explosion val="25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FFFF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Hoja1!$G$117:$I$117</c:f>
              <c:strCache>
                <c:ptCount val="3"/>
                <c:pt idx="0">
                  <c:v>MEDICINA</c:v>
                </c:pt>
                <c:pt idx="1">
                  <c:v>OBSTETRICIA</c:v>
                </c:pt>
                <c:pt idx="2">
                  <c:v>ENFERMERÍA</c:v>
                </c:pt>
              </c:strCache>
            </c:strRef>
          </c:cat>
          <c:val>
            <c:numRef>
              <c:f>Hoja1!$G$118:$I$118</c:f>
              <c:numCache>
                <c:formatCode>#,##0</c:formatCode>
                <c:ptCount val="3"/>
                <c:pt idx="0">
                  <c:v>8090782</c:v>
                </c:pt>
                <c:pt idx="1">
                  <c:v>303766</c:v>
                </c:pt>
                <c:pt idx="2">
                  <c:v>250624</c:v>
                </c:pt>
              </c:numCache>
            </c:numRef>
          </c:val>
        </c:ser>
        <c:ser>
          <c:idx val="1"/>
          <c:order val="1"/>
          <c:tx>
            <c:strRef>
              <c:f>Hoja1!$F$119</c:f>
              <c:strCache>
                <c:ptCount val="1"/>
                <c:pt idx="0">
                  <c:v>Subsecuente de Morbilidad</c:v>
                </c:pt>
              </c:strCache>
            </c:strRef>
          </c:tx>
          <c:explosion val="25"/>
          <c:cat>
            <c:strRef>
              <c:f>Hoja1!$G$117:$I$117</c:f>
              <c:strCache>
                <c:ptCount val="3"/>
                <c:pt idx="0">
                  <c:v>MEDICINA</c:v>
                </c:pt>
                <c:pt idx="1">
                  <c:v>OBSTETRICIA</c:v>
                </c:pt>
                <c:pt idx="2">
                  <c:v>ENFERMERÍA</c:v>
                </c:pt>
              </c:strCache>
            </c:strRef>
          </c:cat>
          <c:val>
            <c:numRef>
              <c:f>Hoja1!$G$119:$I$119</c:f>
              <c:numCache>
                <c:formatCode>#,##0</c:formatCode>
                <c:ptCount val="3"/>
                <c:pt idx="0">
                  <c:v>2525740</c:v>
                </c:pt>
                <c:pt idx="1">
                  <c:v>41670</c:v>
                </c:pt>
                <c:pt idx="2">
                  <c:v>33912</c:v>
                </c:pt>
              </c:numCache>
            </c:numRef>
          </c:val>
        </c:ser>
        <c:ser>
          <c:idx val="2"/>
          <c:order val="2"/>
          <c:tx>
            <c:strRef>
              <c:f>Hoja1!$F$120</c:f>
              <c:strCache>
                <c:ptCount val="1"/>
                <c:pt idx="0">
                  <c:v>Consulta de Emergencia</c:v>
                </c:pt>
              </c:strCache>
            </c:strRef>
          </c:tx>
          <c:explosion val="25"/>
          <c:cat>
            <c:strRef>
              <c:f>Hoja1!$G$117:$I$117</c:f>
              <c:strCache>
                <c:ptCount val="3"/>
                <c:pt idx="0">
                  <c:v>MEDICINA</c:v>
                </c:pt>
                <c:pt idx="1">
                  <c:v>OBSTETRICIA</c:v>
                </c:pt>
                <c:pt idx="2">
                  <c:v>ENFERMERÍA</c:v>
                </c:pt>
              </c:strCache>
            </c:strRef>
          </c:cat>
          <c:val>
            <c:numRef>
              <c:f>Hoja1!$G$120:$I$120</c:f>
              <c:numCache>
                <c:formatCode>#,##0</c:formatCode>
                <c:ptCount val="3"/>
                <c:pt idx="0">
                  <c:v>2172806</c:v>
                </c:pt>
                <c:pt idx="1">
                  <c:v>10073</c:v>
                </c:pt>
                <c:pt idx="2">
                  <c:v>4751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FFFFFF"/>
              </a:solidFill>
              <a:latin typeface="Calibri"/>
              <a:ea typeface="Calibri"/>
              <a:cs typeface="Calibri"/>
            </a:defRPr>
          </a:pPr>
          <a:endParaRPr lang="es-EC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FFFFFF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Hoja1!$B$173:$B$183</c:f>
              <c:strCache>
                <c:ptCount val="11"/>
                <c:pt idx="0">
                  <c:v>Hospitales Generales  1/</c:v>
                </c:pt>
                <c:pt idx="1">
                  <c:v>Hospitales Cantonales</c:v>
                </c:pt>
                <c:pt idx="2">
                  <c:v>Hospitales Especializados  3/</c:v>
                </c:pt>
                <c:pt idx="3">
                  <c:v>Clínica Particulares</c:v>
                </c:pt>
                <c:pt idx="6">
                  <c:v>Puestos de Salud</c:v>
                </c:pt>
                <c:pt idx="7">
                  <c:v>Otros 2/</c:v>
                </c:pt>
                <c:pt idx="8">
                  <c:v>Centros de Salud</c:v>
                </c:pt>
                <c:pt idx="9">
                  <c:v>Dispensarios Médicos</c:v>
                </c:pt>
                <c:pt idx="10">
                  <c:v>Subcentros de Salud</c:v>
                </c:pt>
              </c:strCache>
            </c:strRef>
          </c:cat>
          <c:val>
            <c:numRef>
              <c:f>Hoja1!$C$173:$C$183</c:f>
              <c:numCache>
                <c:formatCode>0%</c:formatCode>
                <c:ptCount val="11"/>
                <c:pt idx="0">
                  <c:v>0.39355848304802971</c:v>
                </c:pt>
                <c:pt idx="1">
                  <c:v>0.23393629111987702</c:v>
                </c:pt>
                <c:pt idx="2">
                  <c:v>0.19022091880998435</c:v>
                </c:pt>
                <c:pt idx="3">
                  <c:v>0.1822843070221089</c:v>
                </c:pt>
                <c:pt idx="6">
                  <c:v>1.2867810740953207E-2</c:v>
                </c:pt>
                <c:pt idx="7">
                  <c:v>0.12060745374336171</c:v>
                </c:pt>
                <c:pt idx="8">
                  <c:v>0.36209942792148903</c:v>
                </c:pt>
                <c:pt idx="9">
                  <c:v>0.32208231117360331</c:v>
                </c:pt>
                <c:pt idx="10">
                  <c:v>0.35234299642059236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axId val="347979136"/>
        <c:axId val="348193920"/>
      </c:barChart>
      <c:catAx>
        <c:axId val="347979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348193920"/>
        <c:crosses val="autoZero"/>
        <c:auto val="1"/>
        <c:lblAlgn val="ctr"/>
        <c:lblOffset val="100"/>
        <c:noMultiLvlLbl val="0"/>
      </c:catAx>
      <c:valAx>
        <c:axId val="348193920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3479791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684905123986983E-2"/>
          <c:y val="1.1587823574783327E-3"/>
          <c:w val="0.86404729728148311"/>
          <c:h val="0.85224094039570675"/>
        </c:manualLayout>
      </c:layout>
      <c:pie3DChart>
        <c:varyColors val="1"/>
        <c:ser>
          <c:idx val="0"/>
          <c:order val="0"/>
          <c:tx>
            <c:strRef>
              <c:f>'2médico especial'!$C$58</c:f>
              <c:strCache>
                <c:ptCount val="1"/>
                <c:pt idx="0">
                  <c:v>2010</c:v>
                </c:pt>
              </c:strCache>
            </c:strRef>
          </c:tx>
          <c:explosion val="25"/>
          <c:dLbls>
            <c:dLbl>
              <c:idx val="1"/>
              <c:layout>
                <c:manualLayout>
                  <c:x val="-0.12181124940855224"/>
                  <c:y val="-0.1692347865209938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4407063347969026"/>
                  <c:y val="-0.20503648380200246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9.1276004873420052E-2"/>
                  <c:y val="-0.2364501910447777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6386169423000438E-2"/>
                  <c:y val="-0.2140538165917092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1980556293525703"/>
                  <c:y val="-0.20296461180911579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.15167166465363088"/>
                  <c:y val="-0.1849048706231312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0.1255031823354569"/>
                  <c:y val="-0.1635009115224101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'2médico especial'!$B$59:$B$67</c:f>
              <c:strCache>
                <c:ptCount val="9"/>
                <c:pt idx="0">
                  <c:v>Médico general</c:v>
                </c:pt>
                <c:pt idx="1">
                  <c:v>Cirujanos</c:v>
                </c:pt>
                <c:pt idx="2">
                  <c:v>Ginecólogos/obstetras</c:v>
                </c:pt>
                <c:pt idx="3">
                  <c:v>Anestesiólogos</c:v>
                </c:pt>
                <c:pt idx="4">
                  <c:v>Pediatras</c:v>
                </c:pt>
                <c:pt idx="5">
                  <c:v>Traumatólogos</c:v>
                </c:pt>
                <c:pt idx="6">
                  <c:v>Medicina interna</c:v>
                </c:pt>
                <c:pt idx="7">
                  <c:v>Cardiólogos</c:v>
                </c:pt>
                <c:pt idx="8">
                  <c:v>Otros</c:v>
                </c:pt>
              </c:strCache>
            </c:strRef>
          </c:cat>
          <c:val>
            <c:numRef>
              <c:f>'2médico especial'!$C$59:$C$67</c:f>
              <c:numCache>
                <c:formatCode>0%</c:formatCode>
                <c:ptCount val="9"/>
                <c:pt idx="0">
                  <c:v>0.24026442307692308</c:v>
                </c:pt>
                <c:pt idx="1">
                  <c:v>7.9326923076923073E-2</c:v>
                </c:pt>
                <c:pt idx="2">
                  <c:v>7.7924679487179488E-2</c:v>
                </c:pt>
                <c:pt idx="3">
                  <c:v>7.7684294871794873E-2</c:v>
                </c:pt>
                <c:pt idx="4">
                  <c:v>7.6482371794871801E-2</c:v>
                </c:pt>
                <c:pt idx="5">
                  <c:v>4.907852564102564E-2</c:v>
                </c:pt>
                <c:pt idx="6">
                  <c:v>3.9182692307692307E-2</c:v>
                </c:pt>
                <c:pt idx="7">
                  <c:v>3.3133012820512821E-2</c:v>
                </c:pt>
                <c:pt idx="8">
                  <c:v>0.32692307692307693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7882064741907401"/>
          <c:y val="3.4348165495706483E-2"/>
          <c:w val="0.5720565455633837"/>
          <c:h val="0.93130366900858763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'3medico por enti'!$C$40</c:f>
              <c:strCache>
                <c:ptCount val="1"/>
                <c:pt idx="0">
                  <c:v>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'3medico por enti'!$B$41:$B$57</c:f>
              <c:strCache>
                <c:ptCount val="17"/>
                <c:pt idx="0">
                  <c:v>Cruz Roja Ecuatoriana</c:v>
                </c:pt>
                <c:pt idx="1">
                  <c:v>Fiscomisionales</c:v>
                </c:pt>
                <c:pt idx="2">
                  <c:v>Otros Ministerios</c:v>
                </c:pt>
                <c:pt idx="3">
                  <c:v>Otros Públicos </c:v>
                </c:pt>
                <c:pt idx="4">
                  <c:v>Ministerio de Educación</c:v>
                </c:pt>
                <c:pt idx="5">
                  <c:v>Universidades y politécnicas</c:v>
                </c:pt>
                <c:pt idx="6">
                  <c:v>Min. De Gobierno y Policía</c:v>
                </c:pt>
                <c:pt idx="7">
                  <c:v>Anexos al (IESS)</c:v>
                </c:pt>
                <c:pt idx="8">
                  <c:v> Consejos Provinciales y Municipios</c:v>
                </c:pt>
                <c:pt idx="9">
                  <c:v>Solca</c:v>
                </c:pt>
                <c:pt idx="10">
                  <c:v>Seguro Social Campesino</c:v>
                </c:pt>
                <c:pt idx="11">
                  <c:v>Ministerio de Defensa</c:v>
                </c:pt>
                <c:pt idx="12">
                  <c:v>Junta de Beneficiencia de Guayaquil</c:v>
                </c:pt>
                <c:pt idx="13">
                  <c:v>Sin Fines de Lucro</c:v>
                </c:pt>
                <c:pt idx="14">
                  <c:v>Seguro Social (IESS)</c:v>
                </c:pt>
                <c:pt idx="15">
                  <c:v>Ministerio de Salud</c:v>
                </c:pt>
                <c:pt idx="16">
                  <c:v>Con Fines de Lucro</c:v>
                </c:pt>
              </c:strCache>
            </c:strRef>
          </c:cat>
          <c:val>
            <c:numRef>
              <c:f>'3medico por enti'!$C$41:$C$57</c:f>
              <c:numCache>
                <c:formatCode>0.00%</c:formatCode>
                <c:ptCount val="17"/>
                <c:pt idx="0">
                  <c:v>1.6142571188738943E-4</c:v>
                </c:pt>
                <c:pt idx="1">
                  <c:v>1.0008394137018145E-3</c:v>
                </c:pt>
                <c:pt idx="2">
                  <c:v>1.3559759798540711E-3</c:v>
                </c:pt>
                <c:pt idx="3">
                  <c:v>3.648221088655001E-3</c:v>
                </c:pt>
                <c:pt idx="4">
                  <c:v>5.0041970685090718E-3</c:v>
                </c:pt>
                <c:pt idx="5">
                  <c:v>5.811325627946019E-3</c:v>
                </c:pt>
                <c:pt idx="6">
                  <c:v>1.0169819848905534E-2</c:v>
                </c:pt>
                <c:pt idx="7">
                  <c:v>1.2268354103441596E-2</c:v>
                </c:pt>
                <c:pt idx="8">
                  <c:v>1.2784916381481243E-2</c:v>
                </c:pt>
                <c:pt idx="9">
                  <c:v>1.6045715761606509E-2</c:v>
                </c:pt>
                <c:pt idx="10">
                  <c:v>1.9564796280751598E-2</c:v>
                </c:pt>
                <c:pt idx="11">
                  <c:v>2.8120359010783236E-2</c:v>
                </c:pt>
                <c:pt idx="12">
                  <c:v>3.5255375476205851E-2</c:v>
                </c:pt>
                <c:pt idx="13">
                  <c:v>5.0752243817395237E-2</c:v>
                </c:pt>
                <c:pt idx="14">
                  <c:v>6.9897333247239624E-2</c:v>
                </c:pt>
                <c:pt idx="15">
                  <c:v>0.29105055853296313</c:v>
                </c:pt>
                <c:pt idx="16">
                  <c:v>0.4371085426486731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1279488"/>
        <c:axId val="342163840"/>
        <c:axId val="0"/>
      </c:bar3DChart>
      <c:catAx>
        <c:axId val="34127948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342163840"/>
        <c:crosses val="autoZero"/>
        <c:auto val="1"/>
        <c:lblAlgn val="ctr"/>
        <c:lblOffset val="100"/>
        <c:noMultiLvlLbl val="0"/>
      </c:catAx>
      <c:valAx>
        <c:axId val="342163840"/>
        <c:scaling>
          <c:orientation val="minMax"/>
        </c:scaling>
        <c:delete val="1"/>
        <c:axPos val="b"/>
        <c:numFmt formatCode="0.00%" sourceLinked="1"/>
        <c:majorTickMark val="out"/>
        <c:minorTickMark val="none"/>
        <c:tickLblPos val="none"/>
        <c:crossAx val="3412794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'1No establecim'!$C$25</c:f>
              <c:strCache>
                <c:ptCount val="1"/>
                <c:pt idx="0">
                  <c:v>x</c:v>
                </c:pt>
              </c:strCache>
            </c:strRef>
          </c:tx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'1No establecim'!$B$26:$B$34</c:f>
              <c:strCache>
                <c:ptCount val="9"/>
                <c:pt idx="0">
                  <c:v>Subcentros de salud</c:v>
                </c:pt>
                <c:pt idx="1">
                  <c:v>Dispensarios médicos (Policlínico)</c:v>
                </c:pt>
                <c:pt idx="2">
                  <c:v>Clínica particulares</c:v>
                </c:pt>
                <c:pt idx="3">
                  <c:v>Centros de salud</c:v>
                </c:pt>
                <c:pt idx="4">
                  <c:v>Puestos de salud</c:v>
                </c:pt>
                <c:pt idx="5">
                  <c:v>Hospitales básicos</c:v>
                </c:pt>
                <c:pt idx="6">
                  <c:v>Otros  </c:v>
                </c:pt>
                <c:pt idx="7">
                  <c:v>Hospitales generales </c:v>
                </c:pt>
                <c:pt idx="8">
                  <c:v>Hospitales especializados </c:v>
                </c:pt>
              </c:strCache>
            </c:strRef>
          </c:cat>
          <c:val>
            <c:numRef>
              <c:f>'1No establecim'!$C$26:$C$34</c:f>
              <c:numCache>
                <c:formatCode>0.00%</c:formatCode>
                <c:ptCount val="9"/>
                <c:pt idx="0">
                  <c:v>0.32346672981292918</c:v>
                </c:pt>
                <c:pt idx="1">
                  <c:v>0.26758228747336016</c:v>
                </c:pt>
                <c:pt idx="2">
                  <c:v>0.13023916646933459</c:v>
                </c:pt>
                <c:pt idx="3">
                  <c:v>0.11910963769831873</c:v>
                </c:pt>
                <c:pt idx="4">
                  <c:v>8.9273028652616618E-2</c:v>
                </c:pt>
                <c:pt idx="5">
                  <c:v>2.2969452995500829E-2</c:v>
                </c:pt>
                <c:pt idx="6">
                  <c:v>1.9417475728155338E-2</c:v>
                </c:pt>
                <c:pt idx="7">
                  <c:v>1.7996684821217145E-2</c:v>
                </c:pt>
                <c:pt idx="8">
                  <c:v>9.945536348567369E-3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254784"/>
        <c:axId val="360476672"/>
      </c:barChart>
      <c:catAx>
        <c:axId val="35125478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60476672"/>
        <c:crosses val="autoZero"/>
        <c:auto val="1"/>
        <c:lblAlgn val="ctr"/>
        <c:lblOffset val="100"/>
        <c:noMultiLvlLbl val="0"/>
      </c:catAx>
      <c:valAx>
        <c:axId val="360476672"/>
        <c:scaling>
          <c:orientation val="minMax"/>
          <c:max val="0.4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351254784"/>
        <c:crosses val="autoZero"/>
        <c:crossBetween val="between"/>
        <c:majorUnit val="0.2"/>
        <c:minorUnit val="1.0000000000000002E-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es-EC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'2camas disp'!$G$31</c:f>
              <c:strCache>
                <c:ptCount val="1"/>
                <c:pt idx="0">
                  <c:v>x</c:v>
                </c:pt>
              </c:strCache>
            </c:strRef>
          </c:tx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'2camas disp'!$A$32:$A$38</c:f>
              <c:strCache>
                <c:ptCount val="7"/>
                <c:pt idx="0">
                  <c:v>Ministerio de Salud Pública </c:v>
                </c:pt>
                <c:pt idx="1">
                  <c:v>Con fines de lucro </c:v>
                </c:pt>
                <c:pt idx="2">
                  <c:v>Seguro Social (IESS)</c:v>
                </c:pt>
                <c:pt idx="3">
                  <c:v>Beneficiencia y Soc. Protectora</c:v>
                </c:pt>
                <c:pt idx="4">
                  <c:v>Otras </c:v>
                </c:pt>
                <c:pt idx="5">
                  <c:v>Ministerio de Defensa Nacional</c:v>
                </c:pt>
                <c:pt idx="6">
                  <c:v>Sin fines de lucro </c:v>
                </c:pt>
              </c:strCache>
            </c:strRef>
          </c:cat>
          <c:val>
            <c:numRef>
              <c:f>'2camas disp'!$G$32:$G$38</c:f>
              <c:numCache>
                <c:formatCode>0.00%</c:formatCode>
                <c:ptCount val="7"/>
                <c:pt idx="0">
                  <c:v>0.3604</c:v>
                </c:pt>
                <c:pt idx="1">
                  <c:v>0.35139999999999999</c:v>
                </c:pt>
                <c:pt idx="2">
                  <c:v>0.1115</c:v>
                </c:pt>
                <c:pt idx="3">
                  <c:v>9.4299999999999995E-2</c:v>
                </c:pt>
                <c:pt idx="4">
                  <c:v>3.3300000000000003E-2</c:v>
                </c:pt>
                <c:pt idx="5">
                  <c:v>2.8400000000000002E-2</c:v>
                </c:pt>
                <c:pt idx="6">
                  <c:v>2.07E-2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0413952"/>
        <c:axId val="930808960"/>
      </c:barChart>
      <c:catAx>
        <c:axId val="93041395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930808960"/>
        <c:crosses val="autoZero"/>
        <c:auto val="1"/>
        <c:lblAlgn val="ctr"/>
        <c:lblOffset val="100"/>
        <c:noMultiLvlLbl val="0"/>
      </c:catAx>
      <c:valAx>
        <c:axId val="930808960"/>
        <c:scaling>
          <c:orientation val="minMax"/>
          <c:max val="0.4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930413952"/>
        <c:crosses val="autoZero"/>
        <c:crossBetween val="between"/>
        <c:majorUnit val="0.2"/>
        <c:min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'3tasa medicos'!$D$8</c:f>
              <c:strCache>
                <c:ptCount val="1"/>
                <c:pt idx="0">
                  <c:v>Tasa 2/</c:v>
                </c:pt>
              </c:strCache>
            </c:strRef>
          </c:tx>
          <c:invertIfNegative val="0"/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'3tasa medicos'!$A$9:$A$10</c:f>
              <c:strCache>
                <c:ptCount val="2"/>
                <c:pt idx="0">
                  <c:v>Año 2004</c:v>
                </c:pt>
                <c:pt idx="1">
                  <c:v>Año 2013</c:v>
                </c:pt>
              </c:strCache>
            </c:strRef>
          </c:cat>
          <c:val>
            <c:numRef>
              <c:f>'3tasa medicos'!$D$9:$D$10</c:f>
              <c:numCache>
                <c:formatCode>#,##0.00</c:formatCode>
                <c:ptCount val="2"/>
                <c:pt idx="0">
                  <c:v>12.18</c:v>
                </c:pt>
                <c:pt idx="1">
                  <c:v>16.48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340525824"/>
        <c:axId val="340528512"/>
      </c:barChart>
      <c:catAx>
        <c:axId val="340525824"/>
        <c:scaling>
          <c:orientation val="minMax"/>
        </c:scaling>
        <c:delete val="0"/>
        <c:axPos val="b"/>
        <c:majorTickMark val="none"/>
        <c:minorTickMark val="none"/>
        <c:tickLblPos val="nextTo"/>
        <c:crossAx val="340528512"/>
        <c:crosses val="autoZero"/>
        <c:auto val="1"/>
        <c:lblAlgn val="ctr"/>
        <c:lblOffset val="100"/>
        <c:noMultiLvlLbl val="0"/>
      </c:catAx>
      <c:valAx>
        <c:axId val="340528512"/>
        <c:scaling>
          <c:orientation val="minMax"/>
        </c:scaling>
        <c:delete val="1"/>
        <c:axPos val="l"/>
        <c:numFmt formatCode="#,##0.00" sourceLinked="1"/>
        <c:majorTickMark val="none"/>
        <c:minorTickMark val="none"/>
        <c:tickLblPos val="nextTo"/>
        <c:crossAx val="3405258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'4estada hosp. giros cama'!$E$8</c:f>
              <c:strCache>
                <c:ptCount val="1"/>
                <c:pt idx="0">
                  <c:v> Promedio días de estada </c:v>
                </c:pt>
              </c:strCache>
            </c:strRef>
          </c:tx>
          <c:invertIfNegative val="0"/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('4estada hosp. giros cama'!$A$9,'4estada hosp. giros cama'!$A$10,'4estada hosp. giros cama'!$A$36,'4estada hosp. giros cama'!$A$51)</c:f>
              <c:strCache>
                <c:ptCount val="4"/>
                <c:pt idx="0">
                  <c:v>Nacional</c:v>
                </c:pt>
                <c:pt idx="1">
                  <c:v>Sector público</c:v>
                </c:pt>
                <c:pt idx="2">
                  <c:v> Sector privado </c:v>
                </c:pt>
                <c:pt idx="3">
                  <c:v>Otros públicos</c:v>
                </c:pt>
              </c:strCache>
            </c:strRef>
          </c:cat>
          <c:val>
            <c:numRef>
              <c:f>('4estada hosp. giros cama'!$E$9,'4estada hosp. giros cama'!$E$10,'4estada hosp. giros cama'!$E$36,'4estada hosp. giros cama'!$E$51)</c:f>
              <c:numCache>
                <c:formatCode>#,##0.00</c:formatCode>
                <c:ptCount val="4"/>
                <c:pt idx="0">
                  <c:v>4.26</c:v>
                </c:pt>
                <c:pt idx="1">
                  <c:v>4.74</c:v>
                </c:pt>
                <c:pt idx="2">
                  <c:v>3.08</c:v>
                </c:pt>
                <c:pt idx="3">
                  <c:v>5.13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340564224"/>
        <c:axId val="340567168"/>
      </c:barChart>
      <c:catAx>
        <c:axId val="340564224"/>
        <c:scaling>
          <c:orientation val="minMax"/>
        </c:scaling>
        <c:delete val="0"/>
        <c:axPos val="b"/>
        <c:majorTickMark val="none"/>
        <c:minorTickMark val="none"/>
        <c:tickLblPos val="nextTo"/>
        <c:crossAx val="340567168"/>
        <c:crosses val="autoZero"/>
        <c:auto val="1"/>
        <c:lblAlgn val="ctr"/>
        <c:lblOffset val="100"/>
        <c:noMultiLvlLbl val="0"/>
      </c:catAx>
      <c:valAx>
        <c:axId val="340567168"/>
        <c:scaling>
          <c:orientation val="minMax"/>
        </c:scaling>
        <c:delete val="1"/>
        <c:axPos val="l"/>
        <c:numFmt formatCode="#,##0.00" sourceLinked="1"/>
        <c:majorTickMark val="none"/>
        <c:minorTickMark val="none"/>
        <c:tickLblPos val="nextTo"/>
        <c:crossAx val="3405642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'4estada hosp. giros cama'!$I$8</c:f>
              <c:strCache>
                <c:ptCount val="1"/>
                <c:pt idx="0">
                  <c:v> Rendimiento o giro de camas </c:v>
                </c:pt>
              </c:strCache>
            </c:strRef>
          </c:tx>
          <c:invertIfNegative val="0"/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('4estada hosp. giros cama'!$A$9,'4estada hosp. giros cama'!$A$10,'4estada hosp. giros cama'!$A$36,'4estada hosp. giros cama'!$A$51)</c:f>
              <c:strCache>
                <c:ptCount val="4"/>
                <c:pt idx="0">
                  <c:v>Nacional</c:v>
                </c:pt>
                <c:pt idx="1">
                  <c:v>Sector público</c:v>
                </c:pt>
                <c:pt idx="2">
                  <c:v> Sector privado </c:v>
                </c:pt>
                <c:pt idx="3">
                  <c:v>Otros públicos</c:v>
                </c:pt>
              </c:strCache>
            </c:strRef>
          </c:cat>
          <c:val>
            <c:numRef>
              <c:f>('4estada hosp. giros cama'!$I$9,'4estada hosp. giros cama'!$I$10,'4estada hosp. giros cama'!$I$36,'4estada hosp. giros cama'!$I$51)</c:f>
              <c:numCache>
                <c:formatCode>#,##0.00</c:formatCode>
                <c:ptCount val="4"/>
                <c:pt idx="0">
                  <c:v>49.82</c:v>
                </c:pt>
                <c:pt idx="1">
                  <c:v>56.22</c:v>
                </c:pt>
                <c:pt idx="2">
                  <c:v>39.01</c:v>
                </c:pt>
                <c:pt idx="3">
                  <c:v>29.28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340573568"/>
        <c:axId val="341137664"/>
      </c:barChart>
      <c:catAx>
        <c:axId val="340573568"/>
        <c:scaling>
          <c:orientation val="minMax"/>
        </c:scaling>
        <c:delete val="0"/>
        <c:axPos val="b"/>
        <c:majorTickMark val="none"/>
        <c:minorTickMark val="none"/>
        <c:tickLblPos val="nextTo"/>
        <c:crossAx val="341137664"/>
        <c:crosses val="autoZero"/>
        <c:auto val="1"/>
        <c:lblAlgn val="ctr"/>
        <c:lblOffset val="100"/>
        <c:noMultiLvlLbl val="0"/>
      </c:catAx>
      <c:valAx>
        <c:axId val="341137664"/>
        <c:scaling>
          <c:orientation val="minMax"/>
        </c:scaling>
        <c:delete val="1"/>
        <c:axPos val="l"/>
        <c:numFmt formatCode="#,##0.00" sourceLinked="1"/>
        <c:majorTickMark val="none"/>
        <c:minorTickMark val="none"/>
        <c:tickLblPos val="nextTo"/>
        <c:crossAx val="3405735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'5camas dota'!$B$50</c:f>
              <c:strCache>
                <c:ptCount val="1"/>
                <c:pt idx="0">
                  <c:v>x</c:v>
                </c:pt>
              </c:strCache>
            </c:strRef>
          </c:tx>
          <c:spPr>
            <a:ln>
              <a:noFill/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'5camas dota'!$A$51:$A$57</c:f>
              <c:strCache>
                <c:ptCount val="7"/>
                <c:pt idx="0">
                  <c:v>Con fines de lucro </c:v>
                </c:pt>
                <c:pt idx="1">
                  <c:v>Ministerio de Salud Pública </c:v>
                </c:pt>
                <c:pt idx="2">
                  <c:v>Seguro social (IESS)</c:v>
                </c:pt>
                <c:pt idx="3">
                  <c:v>Beneficencia y Soc. Protectora</c:v>
                </c:pt>
                <c:pt idx="4">
                  <c:v>Otros </c:v>
                </c:pt>
                <c:pt idx="5">
                  <c:v>Ministerio de Defensa Nacional</c:v>
                </c:pt>
                <c:pt idx="6">
                  <c:v>Sin fines de lucro </c:v>
                </c:pt>
              </c:strCache>
            </c:strRef>
          </c:cat>
          <c:val>
            <c:numRef>
              <c:f>'5camas dota'!$B$51:$B$57</c:f>
              <c:numCache>
                <c:formatCode>0.00%</c:formatCode>
                <c:ptCount val="7"/>
                <c:pt idx="0">
                  <c:v>0.3595733084170365</c:v>
                </c:pt>
                <c:pt idx="1">
                  <c:v>0.35054115082145915</c:v>
                </c:pt>
                <c:pt idx="2">
                  <c:v>0.11313556022736121</c:v>
                </c:pt>
                <c:pt idx="3">
                  <c:v>9.5071245036206495E-2</c:v>
                </c:pt>
                <c:pt idx="4">
                  <c:v>3.3091956707934286E-2</c:v>
                </c:pt>
                <c:pt idx="5">
                  <c:v>2.8692673051467724E-2</c:v>
                </c:pt>
                <c:pt idx="6">
                  <c:v>1.9894105738534611E-2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235584"/>
        <c:axId val="341237120"/>
      </c:barChart>
      <c:catAx>
        <c:axId val="34123558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1237120"/>
        <c:crosses val="autoZero"/>
        <c:auto val="1"/>
        <c:lblAlgn val="ctr"/>
        <c:lblOffset val="100"/>
        <c:noMultiLvlLbl val="0"/>
      </c:catAx>
      <c:valAx>
        <c:axId val="341237120"/>
        <c:scaling>
          <c:orientation val="minMax"/>
          <c:max val="0.4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341235584"/>
        <c:crosses val="autoZero"/>
        <c:crossBetween val="between"/>
        <c:majorUnit val="0.2"/>
        <c:min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es-EC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190500</xdr:rowOff>
    </xdr:from>
    <xdr:to>
      <xdr:col>11</xdr:col>
      <xdr:colOff>1485900</xdr:colOff>
      <xdr:row>0</xdr:row>
      <xdr:rowOff>190500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190500"/>
          <a:ext cx="9867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751416</xdr:colOff>
      <xdr:row>0</xdr:row>
      <xdr:rowOff>0</xdr:rowOff>
    </xdr:from>
    <xdr:to>
      <xdr:col>14</xdr:col>
      <xdr:colOff>751415</xdr:colOff>
      <xdr:row>0</xdr:row>
      <xdr:rowOff>846666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751416" y="0"/>
          <a:ext cx="11493499" cy="84666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60</xdr:row>
      <xdr:rowOff>0</xdr:rowOff>
    </xdr:from>
    <xdr:to>
      <xdr:col>8</xdr:col>
      <xdr:colOff>0</xdr:colOff>
      <xdr:row>60</xdr:row>
      <xdr:rowOff>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169333</xdr:rowOff>
    </xdr:from>
    <xdr:to>
      <xdr:col>8</xdr:col>
      <xdr:colOff>619126</xdr:colOff>
      <xdr:row>50</xdr:row>
      <xdr:rowOff>110501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10583</xdr:colOff>
      <xdr:row>5</xdr:row>
      <xdr:rowOff>10583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92715"/>
        <a:stretch/>
      </xdr:blipFill>
      <xdr:spPr>
        <a:xfrm>
          <a:off x="0" y="0"/>
          <a:ext cx="12297833" cy="973666"/>
        </a:xfrm>
        <a:prstGeom prst="rect">
          <a:avLst/>
        </a:prstGeom>
      </xdr:spPr>
    </xdr:pic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0.05702</cdr:x>
      <cdr:y>0.51846</cdr:y>
    </cdr:from>
    <cdr:to>
      <cdr:x>0.23751</cdr:x>
      <cdr:y>0.58657</cdr:y>
    </cdr:to>
    <cdr:sp macro="" textlink="">
      <cdr:nvSpPr>
        <cdr:cNvPr id="2" name="8 CuadroTexto"/>
        <cdr:cNvSpPr txBox="1"/>
      </cdr:nvSpPr>
      <cdr:spPr>
        <a:xfrm xmlns:a="http://schemas.openxmlformats.org/drawingml/2006/main">
          <a:off x="384175" y="2391780"/>
          <a:ext cx="1216025" cy="3142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s-ES" sz="1100" b="1">
              <a:solidFill>
                <a:srgbClr val="0070C0"/>
              </a:solidFill>
            </a:rPr>
            <a:t>Con</a:t>
          </a:r>
          <a:r>
            <a:rPr lang="es-ES" sz="900" b="1">
              <a:solidFill>
                <a:srgbClr val="0070C0"/>
              </a:solidFill>
            </a:rPr>
            <a:t> </a:t>
          </a:r>
          <a:r>
            <a:rPr lang="es-ES" sz="1100" b="1">
              <a:solidFill>
                <a:srgbClr val="0070C0"/>
              </a:solidFill>
            </a:rPr>
            <a:t>internación</a:t>
          </a:r>
        </a:p>
      </cdr:txBody>
    </cdr:sp>
  </cdr:relSizeAnchor>
  <cdr:relSizeAnchor xmlns:cdr="http://schemas.openxmlformats.org/drawingml/2006/chartDrawing">
    <cdr:from>
      <cdr:x>0.06362</cdr:x>
      <cdr:y>0.03567</cdr:y>
    </cdr:from>
    <cdr:to>
      <cdr:x>0.24411</cdr:x>
      <cdr:y>0.10379</cdr:y>
    </cdr:to>
    <cdr:sp macro="" textlink="">
      <cdr:nvSpPr>
        <cdr:cNvPr id="3" name="8 CuadroTexto"/>
        <cdr:cNvSpPr txBox="1"/>
      </cdr:nvSpPr>
      <cdr:spPr>
        <a:xfrm xmlns:a="http://schemas.openxmlformats.org/drawingml/2006/main">
          <a:off x="428625" y="164563"/>
          <a:ext cx="1216025" cy="314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s-ES" sz="1100" b="1">
              <a:solidFill>
                <a:srgbClr val="0070C0"/>
              </a:solidFill>
            </a:rPr>
            <a:t>Sin</a:t>
          </a:r>
          <a:r>
            <a:rPr lang="es-ES" sz="1100" b="1" baseline="0">
              <a:solidFill>
                <a:srgbClr val="0070C0"/>
              </a:solidFill>
            </a:rPr>
            <a:t> </a:t>
          </a:r>
          <a:r>
            <a:rPr lang="es-ES" sz="1100" b="1">
              <a:solidFill>
                <a:srgbClr val="0070C0"/>
              </a:solidFill>
            </a:rPr>
            <a:t>internación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23283</xdr:colOff>
      <xdr:row>18</xdr:row>
      <xdr:rowOff>105833</xdr:rowOff>
    </xdr:from>
    <xdr:to>
      <xdr:col>10</xdr:col>
      <xdr:colOff>70908</xdr:colOff>
      <xdr:row>33</xdr:row>
      <xdr:rowOff>88901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4</xdr:row>
      <xdr:rowOff>190500</xdr:rowOff>
    </xdr:to>
    <xdr:pic>
      <xdr:nvPicPr>
        <xdr:cNvPr id="4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0" y="0"/>
          <a:ext cx="9006417" cy="9525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97971</xdr:rowOff>
    </xdr:from>
    <xdr:to>
      <xdr:col>8</xdr:col>
      <xdr:colOff>514047</xdr:colOff>
      <xdr:row>45</xdr:row>
      <xdr:rowOff>20411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0</xdr:rowOff>
    </xdr:to>
    <xdr:pic>
      <xdr:nvPicPr>
        <xdr:cNvPr id="4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179917" y="0"/>
          <a:ext cx="10382250" cy="9525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13</xdr:row>
      <xdr:rowOff>85725</xdr:rowOff>
    </xdr:from>
    <xdr:to>
      <xdr:col>5</xdr:col>
      <xdr:colOff>504825</xdr:colOff>
      <xdr:row>30</xdr:row>
      <xdr:rowOff>66675</xdr:rowOff>
    </xdr:to>
    <xdr:graphicFrame macro="">
      <xdr:nvGraphicFramePr>
        <xdr:cNvPr id="4457478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514350</xdr:colOff>
      <xdr:row>45</xdr:row>
      <xdr:rowOff>19050</xdr:rowOff>
    </xdr:from>
    <xdr:to>
      <xdr:col>8</xdr:col>
      <xdr:colOff>19050</xdr:colOff>
      <xdr:row>62</xdr:row>
      <xdr:rowOff>9525</xdr:rowOff>
    </xdr:to>
    <xdr:graphicFrame macro="">
      <xdr:nvGraphicFramePr>
        <xdr:cNvPr id="4457479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171450</xdr:colOff>
      <xdr:row>81</xdr:row>
      <xdr:rowOff>114300</xdr:rowOff>
    </xdr:from>
    <xdr:to>
      <xdr:col>11</xdr:col>
      <xdr:colOff>361950</xdr:colOff>
      <xdr:row>91</xdr:row>
      <xdr:rowOff>381000</xdr:rowOff>
    </xdr:to>
    <xdr:graphicFrame macro="">
      <xdr:nvGraphicFramePr>
        <xdr:cNvPr id="4457480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171450</xdr:colOff>
      <xdr:row>95</xdr:row>
      <xdr:rowOff>9525</xdr:rowOff>
    </xdr:from>
    <xdr:to>
      <xdr:col>10</xdr:col>
      <xdr:colOff>342900</xdr:colOff>
      <xdr:row>110</xdr:row>
      <xdr:rowOff>76200</xdr:rowOff>
    </xdr:to>
    <xdr:graphicFrame macro="">
      <xdr:nvGraphicFramePr>
        <xdr:cNvPr id="4457481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295275</xdr:colOff>
      <xdr:row>122</xdr:row>
      <xdr:rowOff>38100</xdr:rowOff>
    </xdr:from>
    <xdr:to>
      <xdr:col>11</xdr:col>
      <xdr:colOff>257175</xdr:colOff>
      <xdr:row>138</xdr:row>
      <xdr:rowOff>38100</xdr:rowOff>
    </xdr:to>
    <xdr:graphicFrame macro="">
      <xdr:nvGraphicFramePr>
        <xdr:cNvPr id="4457482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914400</xdr:colOff>
      <xdr:row>169</xdr:row>
      <xdr:rowOff>9525</xdr:rowOff>
    </xdr:from>
    <xdr:to>
      <xdr:col>9</xdr:col>
      <xdr:colOff>180975</xdr:colOff>
      <xdr:row>184</xdr:row>
      <xdr:rowOff>76200</xdr:rowOff>
    </xdr:to>
    <xdr:graphicFrame macro="">
      <xdr:nvGraphicFramePr>
        <xdr:cNvPr id="4457483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10</xdr:col>
      <xdr:colOff>76200</xdr:colOff>
      <xdr:row>5</xdr:row>
      <xdr:rowOff>142875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75628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</xdr:colOff>
      <xdr:row>8</xdr:row>
      <xdr:rowOff>27214</xdr:rowOff>
    </xdr:from>
    <xdr:to>
      <xdr:col>10</xdr:col>
      <xdr:colOff>47625</xdr:colOff>
      <xdr:row>13</xdr:row>
      <xdr:rowOff>132469</xdr:rowOff>
    </xdr:to>
    <xdr:sp macro="" textlink="">
      <xdr:nvSpPr>
        <xdr:cNvPr id="5" name="4 Rectángulo redondeado"/>
        <xdr:cNvSpPr/>
      </xdr:nvSpPr>
      <xdr:spPr>
        <a:xfrm>
          <a:off x="180975" y="1475014"/>
          <a:ext cx="7381875" cy="1010130"/>
        </a:xfrm>
        <a:prstGeom prst="roundRect">
          <a:avLst/>
        </a:prstGeom>
        <a:noFill/>
        <a:ln w="15875">
          <a:solidFill>
            <a:schemeClr val="accent1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Personal que Trabaja en Establecimientos de Salud y Tasas por 10.000 Habitantes, a nivel Nacional. 2007-2010</a:t>
          </a:r>
        </a:p>
      </xdr:txBody>
    </xdr:sp>
    <xdr:clientData/>
  </xdr:twoCellAnchor>
  <xdr:twoCellAnchor>
    <xdr:from>
      <xdr:col>1</xdr:col>
      <xdr:colOff>32741</xdr:colOff>
      <xdr:row>41</xdr:row>
      <xdr:rowOff>114598</xdr:rowOff>
    </xdr:from>
    <xdr:to>
      <xdr:col>9</xdr:col>
      <xdr:colOff>622101</xdr:colOff>
      <xdr:row>62</xdr:row>
      <xdr:rowOff>161926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10</xdr:col>
      <xdr:colOff>114300</xdr:colOff>
      <xdr:row>6</xdr:row>
      <xdr:rowOff>82312</xdr:rowOff>
    </xdr:to>
    <xdr:pic>
      <xdr:nvPicPr>
        <xdr:cNvPr id="10" name="9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0"/>
          <a:ext cx="8401050" cy="10729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76200</xdr:colOff>
      <xdr:row>9</xdr:row>
      <xdr:rowOff>63073</xdr:rowOff>
    </xdr:from>
    <xdr:to>
      <xdr:col>9</xdr:col>
      <xdr:colOff>533400</xdr:colOff>
      <xdr:row>15</xdr:row>
      <xdr:rowOff>131909</xdr:rowOff>
    </xdr:to>
    <xdr:sp macro="" textlink="">
      <xdr:nvSpPr>
        <xdr:cNvPr id="11" name="10 Rectángulo redondeado"/>
        <xdr:cNvSpPr/>
      </xdr:nvSpPr>
      <xdr:spPr>
        <a:xfrm>
          <a:off x="285750" y="1539448"/>
          <a:ext cx="8058150" cy="1040386"/>
        </a:xfrm>
        <a:prstGeom prst="roundRect">
          <a:avLst/>
        </a:prstGeom>
        <a:noFill/>
        <a:ln w="15875">
          <a:solidFill>
            <a:schemeClr val="accent1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Número  de Médicos y Tasas por 10.000 Habitantes, 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Según Especialidad a Nivel Nacional. 2007-2010</a:t>
          </a:r>
        </a:p>
      </xdr:txBody>
    </xdr:sp>
    <xdr:clientData/>
  </xdr:twoCellAnchor>
  <xdr:twoCellAnchor>
    <xdr:from>
      <xdr:col>0</xdr:col>
      <xdr:colOff>189138</xdr:colOff>
      <xdr:row>55</xdr:row>
      <xdr:rowOff>176893</xdr:rowOff>
    </xdr:from>
    <xdr:to>
      <xdr:col>9</xdr:col>
      <xdr:colOff>542925</xdr:colOff>
      <xdr:row>77</xdr:row>
      <xdr:rowOff>152400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6</xdr:col>
      <xdr:colOff>76200</xdr:colOff>
      <xdr:row>4</xdr:row>
      <xdr:rowOff>152400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0"/>
          <a:ext cx="56388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7</xdr:row>
      <xdr:rowOff>17689</xdr:rowOff>
    </xdr:from>
    <xdr:to>
      <xdr:col>5</xdr:col>
      <xdr:colOff>771525</xdr:colOff>
      <xdr:row>13</xdr:row>
      <xdr:rowOff>0</xdr:rowOff>
    </xdr:to>
    <xdr:sp macro="" textlink="">
      <xdr:nvSpPr>
        <xdr:cNvPr id="3" name="2 Rectángulo redondeado"/>
        <xdr:cNvSpPr/>
      </xdr:nvSpPr>
      <xdr:spPr>
        <a:xfrm>
          <a:off x="152400" y="1170214"/>
          <a:ext cx="5419725" cy="953861"/>
        </a:xfrm>
        <a:prstGeom prst="roundRect">
          <a:avLst/>
        </a:prstGeom>
        <a:noFill/>
        <a:ln w="15875">
          <a:solidFill>
            <a:schemeClr val="accent1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Médicos Ocupados en Establecimientos de Salud por sector, según Entidad a la que Pertenecen. 2007-2010</a:t>
          </a:r>
        </a:p>
      </xdr:txBody>
    </xdr:sp>
    <xdr:clientData/>
  </xdr:twoCellAnchor>
  <xdr:twoCellAnchor>
    <xdr:from>
      <xdr:col>0</xdr:col>
      <xdr:colOff>114300</xdr:colOff>
      <xdr:row>38</xdr:row>
      <xdr:rowOff>152400</xdr:rowOff>
    </xdr:from>
    <xdr:to>
      <xdr:col>5</xdr:col>
      <xdr:colOff>742950</xdr:colOff>
      <xdr:row>59</xdr:row>
      <xdr:rowOff>133350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7560</xdr:rowOff>
    </xdr:from>
    <xdr:to>
      <xdr:col>26</xdr:col>
      <xdr:colOff>18144</xdr:colOff>
      <xdr:row>53</xdr:row>
      <xdr:rowOff>75596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34</xdr:col>
      <xdr:colOff>23813</xdr:colOff>
      <xdr:row>5</xdr:row>
      <xdr:rowOff>103909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0" y="0"/>
          <a:ext cx="20286086" cy="107372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9351</xdr:rowOff>
    </xdr:from>
    <xdr:to>
      <xdr:col>22</xdr:col>
      <xdr:colOff>27781</xdr:colOff>
      <xdr:row>50</xdr:row>
      <xdr:rowOff>80698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370415</xdr:colOff>
      <xdr:row>4</xdr:row>
      <xdr:rowOff>190500</xdr:rowOff>
    </xdr:to>
    <xdr:pic>
      <xdr:nvPicPr>
        <xdr:cNvPr id="4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0" y="0"/>
          <a:ext cx="12054415" cy="952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114300</xdr:rowOff>
    </xdr:from>
    <xdr:to>
      <xdr:col>3</xdr:col>
      <xdr:colOff>1085850</xdr:colOff>
      <xdr:row>31</xdr:row>
      <xdr:rowOff>32808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752475</xdr:colOff>
      <xdr:row>3</xdr:row>
      <xdr:rowOff>169333</xdr:rowOff>
    </xdr:to>
    <xdr:pic>
      <xdr:nvPicPr>
        <xdr:cNvPr id="4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0" y="0"/>
          <a:ext cx="5562600" cy="65510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9524</xdr:rowOff>
    </xdr:from>
    <xdr:to>
      <xdr:col>2</xdr:col>
      <xdr:colOff>275168</xdr:colOff>
      <xdr:row>76</xdr:row>
      <xdr:rowOff>53974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79</xdr:row>
      <xdr:rowOff>178858</xdr:rowOff>
    </xdr:from>
    <xdr:to>
      <xdr:col>2</xdr:col>
      <xdr:colOff>423332</xdr:colOff>
      <xdr:row>97</xdr:row>
      <xdr:rowOff>21167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10583</xdr:colOff>
      <xdr:row>4</xdr:row>
      <xdr:rowOff>158750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92715"/>
        <a:stretch/>
      </xdr:blipFill>
      <xdr:spPr>
        <a:xfrm>
          <a:off x="0" y="0"/>
          <a:ext cx="12604750" cy="7937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116416</xdr:rowOff>
    </xdr:from>
    <xdr:to>
      <xdr:col>22</xdr:col>
      <xdr:colOff>158750</xdr:colOff>
      <xdr:row>54</xdr:row>
      <xdr:rowOff>141550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24</xdr:col>
      <xdr:colOff>10584</xdr:colOff>
      <xdr:row>5</xdr:row>
      <xdr:rowOff>10584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0" y="0"/>
          <a:ext cx="10583334" cy="84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chemeClr val="accent5">
            <a:lumMod val="40000"/>
            <a:lumOff val="60000"/>
          </a:schemeClr>
        </a:solidFill>
        <a:ln w="9525">
          <a:solidFill>
            <a:srgbClr val="000000"/>
          </a:solidFill>
          <a:round/>
          <a:headEnd/>
          <a:tailEnd/>
        </a:ln>
        <a:scene3d>
          <a:camera prst="orthographicFront"/>
          <a:lightRig rig="twoPt" dir="t"/>
        </a:scene3d>
      </a:spPr>
      <a:bodyPr vertOverflow="clip" wrap="square" lIns="0" tIns="0" rIns="0" bIns="0" anchor="ctr" upright="1"/>
      <a:lstStyle>
        <a:defPPr algn="ctr" rtl="0">
          <a:defRPr sz="1400" b="1" i="0" strike="noStrike">
            <a:solidFill>
              <a:srgbClr val="000000"/>
            </a:solidFill>
            <a:latin typeface="+mn-lt"/>
          </a:defRPr>
        </a:defPPr>
      </a:lst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"/>
  <sheetViews>
    <sheetView tabSelected="1" zoomScale="90" zoomScaleNormal="90" zoomScaleSheetLayoutView="100" workbookViewId="0">
      <selection activeCell="A2" sqref="A2"/>
    </sheetView>
  </sheetViews>
  <sheetFormatPr baseColWidth="10" defaultRowHeight="14.25"/>
  <cols>
    <col min="1" max="11" width="11.42578125" style="92"/>
    <col min="12" max="12" width="32.42578125" style="92" customWidth="1"/>
    <col min="13" max="13" width="11.42578125" style="92"/>
    <col min="14" max="14" width="2.85546875" style="92" customWidth="1"/>
    <col min="15" max="16384" width="11.42578125" style="92"/>
  </cols>
  <sheetData>
    <row r="1" spans="1:35" ht="75.75" customHeight="1">
      <c r="AI1" s="92" t="s">
        <v>195</v>
      </c>
    </row>
    <row r="2" spans="1:35" ht="42" customHeight="1">
      <c r="B2" s="332" t="s">
        <v>109</v>
      </c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</row>
    <row r="3" spans="1:35" ht="15">
      <c r="B3" s="333" t="s">
        <v>200</v>
      </c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</row>
    <row r="4" spans="1:35" ht="15">
      <c r="A4" s="333"/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</row>
    <row r="5" spans="1:35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35">
      <c r="A6" s="93"/>
      <c r="B6" s="334" t="s">
        <v>199</v>
      </c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93"/>
    </row>
    <row r="7" spans="1:35">
      <c r="A7" s="93"/>
      <c r="B7" s="334" t="s">
        <v>221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93"/>
    </row>
    <row r="8" spans="1:35">
      <c r="A8" s="135"/>
      <c r="B8" s="223" t="s">
        <v>229</v>
      </c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135"/>
    </row>
    <row r="9" spans="1:35">
      <c r="A9" s="135"/>
      <c r="B9" s="223" t="s">
        <v>230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135"/>
    </row>
    <row r="10" spans="1:35">
      <c r="A10" s="93"/>
      <c r="B10" s="334" t="s">
        <v>231</v>
      </c>
      <c r="C10" s="334"/>
      <c r="D10" s="334"/>
      <c r="E10" s="334"/>
      <c r="F10" s="334"/>
      <c r="G10" s="334"/>
      <c r="H10" s="334"/>
      <c r="I10" s="334"/>
      <c r="J10" s="334"/>
      <c r="K10" s="334"/>
      <c r="L10" s="334"/>
      <c r="M10" s="93"/>
    </row>
    <row r="11" spans="1:35">
      <c r="A11" s="93"/>
      <c r="B11" s="334" t="s">
        <v>232</v>
      </c>
      <c r="C11" s="334"/>
      <c r="D11" s="334"/>
      <c r="E11" s="334"/>
      <c r="F11" s="334"/>
      <c r="G11" s="334"/>
      <c r="H11" s="334"/>
      <c r="I11" s="334"/>
      <c r="J11" s="334"/>
      <c r="K11" s="334"/>
      <c r="L11" s="334"/>
      <c r="M11" s="93"/>
    </row>
    <row r="12" spans="1:35">
      <c r="A12" s="93"/>
      <c r="B12" s="334" t="s">
        <v>233</v>
      </c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93"/>
    </row>
    <row r="13" spans="1:35">
      <c r="A13" s="93"/>
      <c r="B13" s="334" t="s">
        <v>234</v>
      </c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93"/>
    </row>
    <row r="14" spans="1:35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</row>
    <row r="15" spans="1:35">
      <c r="A15" s="93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</row>
    <row r="16" spans="1:35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</row>
    <row r="17" spans="1:13">
      <c r="A17" s="93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</row>
    <row r="18" spans="1:13">
      <c r="A18" s="93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</row>
    <row r="19" spans="1:13">
      <c r="A19" s="93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</row>
    <row r="20" spans="1:13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3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</row>
  </sheetData>
  <mergeCells count="9">
    <mergeCell ref="B2:O2"/>
    <mergeCell ref="B3:O3"/>
    <mergeCell ref="B12:L12"/>
    <mergeCell ref="B13:L13"/>
    <mergeCell ref="A4:M4"/>
    <mergeCell ref="B6:L6"/>
    <mergeCell ref="B7:L7"/>
    <mergeCell ref="B10:L10"/>
    <mergeCell ref="B11:L11"/>
  </mergeCells>
  <hyperlinks>
    <hyperlink ref="B6:L6" location="'1No establecim'!A1" display="1. Establecimientos de salud a nivel nacional y sector al que pertenecen  según tipo de  establecimiento.  2003 - 2013"/>
    <hyperlink ref="B7:L7" location="'2camas disp'!A1" display="2. Camas hospitalarias disponibles por sector y tasas por 10.000 habitantes, según entidad a la que pertenecen. 2003 - 2013"/>
    <hyperlink ref="B10:L10" location="'5camas dota'!A1" display="5. Número de camas hospitalarias de dotación normal tasas por 10.000 habitantes, según sector y  entidad  a la que pertenecen a nivel nacional.  2003  2013"/>
    <hyperlink ref="B11:L11" location="'6consul'!A1" display="6. Consultas de morbilidad realizadas por médicos, según tipo de establecimiento de salud a nivel nacional. 2003  2013"/>
    <hyperlink ref="B12:L12" location="'7Consultas'!A1" display="7. Consultas de morbilidad realizadas por médicos, obstetriz y enfermería a nivel nacional. 2003  2013"/>
    <hyperlink ref="B13:L13" location="'8Egresos'!A1" display="8. Estructura porcentual de egresos hospitalarios por sexo según condición hospitalaria. 2003-2013 "/>
    <hyperlink ref="B8" location="'3tasa medicos'!A1" display="3, Tasa de Médicos según provincias 2004 y 2013"/>
    <hyperlink ref="B9" location="'4estada hosp. giros cama'!A1" display="4. Establecimientos hospitalarios, por número de egresos, días y promedio de estadía, número de camas disponibles, días-cama disponibles, porcentaje de ocupación y giro de camas, según sector 2013"/>
  </hyperlinks>
  <pageMargins left="0.7" right="0.7" top="0.75" bottom="0.75" header="0.3" footer="0.3"/>
  <pageSetup paperSize="9" scale="5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3"/>
  <sheetViews>
    <sheetView zoomScale="90" zoomScaleNormal="90" zoomScaleSheetLayoutView="80" workbookViewId="0">
      <selection activeCell="A55" sqref="A55:A56"/>
    </sheetView>
  </sheetViews>
  <sheetFormatPr baseColWidth="10" defaultRowHeight="15"/>
  <cols>
    <col min="1" max="1" width="31" style="164" customWidth="1"/>
    <col min="2" max="3" width="13.28515625" style="164" customWidth="1"/>
    <col min="4" max="4" width="14.42578125" style="164" bestFit="1" customWidth="1"/>
    <col min="5" max="7" width="13.28515625" style="164" customWidth="1"/>
    <col min="8" max="11" width="14.42578125" style="164" bestFit="1" customWidth="1"/>
    <col min="12" max="12" width="14.42578125" style="179" bestFit="1" customWidth="1"/>
    <col min="13" max="16" width="11.42578125" style="179"/>
    <col min="17" max="16384" width="11.42578125" style="164"/>
  </cols>
  <sheetData>
    <row r="1" spans="1:34">
      <c r="M1" s="164"/>
      <c r="AH1" s="164" t="s">
        <v>195</v>
      </c>
    </row>
    <row r="2" spans="1:34">
      <c r="T2" s="165"/>
    </row>
    <row r="3" spans="1:34">
      <c r="N3" s="195"/>
      <c r="T3" s="196"/>
      <c r="U3" s="190"/>
    </row>
    <row r="4" spans="1:34">
      <c r="M4" s="195"/>
      <c r="T4" s="259"/>
      <c r="U4" s="259"/>
    </row>
    <row r="5" spans="1:34" ht="15.75">
      <c r="M5" s="327" t="s">
        <v>195</v>
      </c>
      <c r="T5" s="259"/>
      <c r="U5" s="259"/>
    </row>
    <row r="6" spans="1:34">
      <c r="T6" s="196"/>
      <c r="U6" s="259"/>
    </row>
    <row r="7" spans="1:34" ht="15.75">
      <c r="A7" s="268" t="s">
        <v>197</v>
      </c>
      <c r="T7" s="259"/>
      <c r="U7" s="259"/>
    </row>
    <row r="8" spans="1:34">
      <c r="T8" s="259"/>
      <c r="U8" s="259"/>
    </row>
    <row r="9" spans="1:34">
      <c r="A9" s="346" t="s">
        <v>185</v>
      </c>
      <c r="B9" s="345" t="s">
        <v>1</v>
      </c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164"/>
      <c r="Q9" s="179"/>
      <c r="R9" s="179"/>
      <c r="V9" s="259"/>
      <c r="W9" s="259"/>
    </row>
    <row r="10" spans="1:34">
      <c r="A10" s="346"/>
      <c r="B10" s="307">
        <v>2003</v>
      </c>
      <c r="C10" s="307">
        <v>2004</v>
      </c>
      <c r="D10" s="307">
        <v>2005</v>
      </c>
      <c r="E10" s="307">
        <v>2006</v>
      </c>
      <c r="F10" s="307">
        <v>2007</v>
      </c>
      <c r="G10" s="307">
        <v>2008</v>
      </c>
      <c r="H10" s="307">
        <v>2009</v>
      </c>
      <c r="I10" s="307">
        <v>2010</v>
      </c>
      <c r="J10" s="307">
        <v>2011</v>
      </c>
      <c r="K10" s="315">
        <v>2012</v>
      </c>
      <c r="L10" s="315">
        <v>2013</v>
      </c>
      <c r="M10" s="164"/>
      <c r="O10" s="197"/>
      <c r="P10" s="197"/>
      <c r="Q10" s="179"/>
      <c r="R10" s="179"/>
      <c r="V10" s="196"/>
      <c r="W10" s="259"/>
    </row>
    <row r="11" spans="1:34">
      <c r="A11" s="290" t="s">
        <v>186</v>
      </c>
      <c r="B11" s="289">
        <v>4615845</v>
      </c>
      <c r="C11" s="289">
        <v>5834557</v>
      </c>
      <c r="D11" s="289">
        <v>6343009</v>
      </c>
      <c r="E11" s="289">
        <v>6026064</v>
      </c>
      <c r="F11" s="289">
        <v>7447054</v>
      </c>
      <c r="G11" s="289">
        <v>8442986</v>
      </c>
      <c r="H11" s="289">
        <v>10971069</v>
      </c>
      <c r="I11" s="289">
        <v>11456536</v>
      </c>
      <c r="J11" s="289">
        <v>12599838</v>
      </c>
      <c r="K11" s="289">
        <v>16819863</v>
      </c>
      <c r="L11" s="289">
        <v>12343482</v>
      </c>
      <c r="M11" s="164"/>
      <c r="Q11" s="197"/>
      <c r="R11" s="179"/>
      <c r="T11" s="197"/>
      <c r="U11" s="179"/>
    </row>
    <row r="12" spans="1:34">
      <c r="A12" s="283" t="s">
        <v>163</v>
      </c>
      <c r="B12" s="285">
        <v>1936445</v>
      </c>
      <c r="C12" s="285">
        <v>2334333</v>
      </c>
      <c r="D12" s="285">
        <v>2496345</v>
      </c>
      <c r="E12" s="285">
        <v>2108033</v>
      </c>
      <c r="F12" s="285">
        <v>2858602</v>
      </c>
      <c r="G12" s="285">
        <v>3043890</v>
      </c>
      <c r="H12" s="285">
        <v>4225196</v>
      </c>
      <c r="I12" s="285">
        <v>3840871</v>
      </c>
      <c r="J12" s="285">
        <v>4577131</v>
      </c>
      <c r="K12" s="285">
        <v>4534916</v>
      </c>
      <c r="L12" s="285">
        <v>3916678</v>
      </c>
      <c r="M12" s="164"/>
      <c r="Q12" s="179"/>
      <c r="R12" s="179"/>
      <c r="T12" s="179"/>
      <c r="U12" s="179"/>
    </row>
    <row r="13" spans="1:34">
      <c r="A13" s="283" t="s">
        <v>204</v>
      </c>
      <c r="B13" s="285">
        <v>1057529</v>
      </c>
      <c r="C13" s="285">
        <v>1428817</v>
      </c>
      <c r="D13" s="285">
        <v>1483860</v>
      </c>
      <c r="E13" s="285">
        <v>1385252</v>
      </c>
      <c r="F13" s="285">
        <v>1679446</v>
      </c>
      <c r="G13" s="285">
        <v>2037970</v>
      </c>
      <c r="H13" s="285">
        <v>3027485</v>
      </c>
      <c r="I13" s="285">
        <v>3584353</v>
      </c>
      <c r="J13" s="285">
        <v>3783749</v>
      </c>
      <c r="K13" s="285">
        <v>3641463</v>
      </c>
      <c r="L13" s="285">
        <v>3177842</v>
      </c>
      <c r="M13" s="164"/>
      <c r="Q13" s="179"/>
      <c r="R13" s="179"/>
      <c r="T13" s="179"/>
      <c r="U13" s="179"/>
    </row>
    <row r="14" spans="1:34">
      <c r="A14" s="283" t="s">
        <v>164</v>
      </c>
      <c r="B14" s="285">
        <v>969205</v>
      </c>
      <c r="C14" s="285">
        <v>1187462</v>
      </c>
      <c r="D14" s="285">
        <v>1206573</v>
      </c>
      <c r="E14" s="285">
        <v>1314090</v>
      </c>
      <c r="F14" s="285">
        <v>1604349</v>
      </c>
      <c r="G14" s="285">
        <v>1808047</v>
      </c>
      <c r="H14" s="285">
        <v>2091660</v>
      </c>
      <c r="I14" s="285">
        <v>2303278</v>
      </c>
      <c r="J14" s="285">
        <v>2690196</v>
      </c>
      <c r="K14" s="285">
        <v>3302923</v>
      </c>
      <c r="L14" s="285">
        <v>3287646</v>
      </c>
      <c r="M14" s="164"/>
      <c r="Q14" s="179"/>
      <c r="R14" s="179"/>
      <c r="T14" s="179"/>
      <c r="U14" s="179"/>
    </row>
    <row r="15" spans="1:34">
      <c r="A15" s="283" t="s">
        <v>171</v>
      </c>
      <c r="B15" s="285">
        <v>652666</v>
      </c>
      <c r="C15" s="285">
        <v>883945</v>
      </c>
      <c r="D15" s="285">
        <v>1156231</v>
      </c>
      <c r="E15" s="285">
        <v>1218689</v>
      </c>
      <c r="F15" s="285">
        <v>1304657</v>
      </c>
      <c r="G15" s="285">
        <v>1553079</v>
      </c>
      <c r="H15" s="285">
        <v>1626728</v>
      </c>
      <c r="I15" s="285">
        <v>1728034</v>
      </c>
      <c r="J15" s="285">
        <v>1548762</v>
      </c>
      <c r="K15" s="285">
        <v>5340561</v>
      </c>
      <c r="L15" s="285">
        <v>1961316</v>
      </c>
      <c r="M15" s="164"/>
      <c r="Q15" s="197"/>
      <c r="R15" s="179"/>
      <c r="T15" s="179"/>
      <c r="U15" s="179"/>
    </row>
    <row r="16" spans="1:34">
      <c r="A16" s="290" t="s">
        <v>187</v>
      </c>
      <c r="B16" s="289">
        <v>4558170</v>
      </c>
      <c r="C16" s="289">
        <v>5977340</v>
      </c>
      <c r="D16" s="289">
        <v>6446318</v>
      </c>
      <c r="E16" s="289">
        <v>5779160</v>
      </c>
      <c r="F16" s="289">
        <v>7176962</v>
      </c>
      <c r="G16" s="289">
        <v>8684373</v>
      </c>
      <c r="H16" s="289">
        <v>10843704</v>
      </c>
      <c r="I16" s="289">
        <v>11701707</v>
      </c>
      <c r="J16" s="289">
        <v>14548228</v>
      </c>
      <c r="K16" s="289">
        <v>18232275</v>
      </c>
      <c r="L16" s="289">
        <v>17156231</v>
      </c>
      <c r="M16" s="164"/>
      <c r="Q16" s="179"/>
      <c r="R16" s="179"/>
      <c r="T16" s="197"/>
      <c r="U16" s="179"/>
    </row>
    <row r="17" spans="1:17">
      <c r="A17" s="283" t="s">
        <v>165</v>
      </c>
      <c r="B17" s="285">
        <v>990396</v>
      </c>
      <c r="C17" s="285">
        <v>1161244</v>
      </c>
      <c r="D17" s="285">
        <v>1238334</v>
      </c>
      <c r="E17" s="285">
        <v>1447115</v>
      </c>
      <c r="F17" s="285">
        <v>2005177</v>
      </c>
      <c r="G17" s="285">
        <v>2379416</v>
      </c>
      <c r="H17" s="285">
        <v>3116041</v>
      </c>
      <c r="I17" s="285">
        <v>3603563</v>
      </c>
      <c r="J17" s="285">
        <v>4389252</v>
      </c>
      <c r="K17" s="285">
        <v>5559656</v>
      </c>
      <c r="L17" s="285">
        <v>6405734</v>
      </c>
      <c r="M17" s="164"/>
      <c r="Q17" s="198"/>
    </row>
    <row r="18" spans="1:17">
      <c r="A18" s="280" t="s">
        <v>166</v>
      </c>
      <c r="B18" s="282">
        <v>1818944</v>
      </c>
      <c r="C18" s="282">
        <v>2061363</v>
      </c>
      <c r="D18" s="282">
        <v>2271315</v>
      </c>
      <c r="E18" s="282">
        <v>2362185</v>
      </c>
      <c r="F18" s="282">
        <v>3056768</v>
      </c>
      <c r="G18" s="282">
        <v>4208401</v>
      </c>
      <c r="H18" s="282">
        <v>5349662</v>
      </c>
      <c r="I18" s="282">
        <v>5653415</v>
      </c>
      <c r="J18" s="282">
        <v>6785158</v>
      </c>
      <c r="K18" s="282">
        <v>9157975</v>
      </c>
      <c r="L18" s="282">
        <v>8765343</v>
      </c>
      <c r="M18" s="164"/>
      <c r="Q18" s="179"/>
    </row>
    <row r="19" spans="1:17">
      <c r="A19" s="283" t="s">
        <v>167</v>
      </c>
      <c r="B19" s="285">
        <v>55248</v>
      </c>
      <c r="C19" s="285">
        <v>66278</v>
      </c>
      <c r="D19" s="285">
        <v>82950</v>
      </c>
      <c r="E19" s="285">
        <v>81838</v>
      </c>
      <c r="F19" s="285">
        <v>123369</v>
      </c>
      <c r="G19" s="285">
        <v>201677</v>
      </c>
      <c r="H19" s="285">
        <v>301814</v>
      </c>
      <c r="I19" s="285">
        <v>326184</v>
      </c>
      <c r="J19" s="285">
        <v>449379</v>
      </c>
      <c r="K19" s="285">
        <v>493452</v>
      </c>
      <c r="L19" s="285">
        <v>573598</v>
      </c>
      <c r="M19" s="164"/>
      <c r="Q19" s="179"/>
    </row>
    <row r="20" spans="1:17">
      <c r="A20" s="280" t="s">
        <v>168</v>
      </c>
      <c r="B20" s="282">
        <v>1012121</v>
      </c>
      <c r="C20" s="282">
        <v>1943677</v>
      </c>
      <c r="D20" s="282">
        <v>2076245</v>
      </c>
      <c r="E20" s="282">
        <v>1274343</v>
      </c>
      <c r="F20" s="282">
        <v>1904265</v>
      </c>
      <c r="G20" s="282">
        <v>1095890</v>
      </c>
      <c r="H20" s="282">
        <v>1210908</v>
      </c>
      <c r="I20" s="282">
        <v>1268372</v>
      </c>
      <c r="J20" s="282">
        <v>1707876</v>
      </c>
      <c r="K20" s="282">
        <v>1742343</v>
      </c>
      <c r="L20" s="282">
        <v>789302</v>
      </c>
      <c r="M20" s="164"/>
      <c r="Q20" s="179"/>
    </row>
    <row r="21" spans="1:17">
      <c r="A21" s="283" t="s">
        <v>170</v>
      </c>
      <c r="B21" s="285">
        <v>681461</v>
      </c>
      <c r="C21" s="285">
        <v>744778</v>
      </c>
      <c r="D21" s="285">
        <v>777474</v>
      </c>
      <c r="E21" s="285">
        <v>613679</v>
      </c>
      <c r="F21" s="285">
        <v>87383</v>
      </c>
      <c r="G21" s="285">
        <v>798989</v>
      </c>
      <c r="H21" s="285">
        <v>865279</v>
      </c>
      <c r="I21" s="285">
        <v>850173</v>
      </c>
      <c r="J21" s="285">
        <v>1216563</v>
      </c>
      <c r="K21" s="285">
        <v>1278849</v>
      </c>
      <c r="L21" s="285">
        <v>622254</v>
      </c>
      <c r="M21" s="164"/>
      <c r="Q21" s="179"/>
    </row>
    <row r="22" spans="1:17">
      <c r="A22" s="286" t="s">
        <v>188</v>
      </c>
      <c r="B22" s="287">
        <v>9174015</v>
      </c>
      <c r="C22" s="287">
        <v>11811897</v>
      </c>
      <c r="D22" s="287">
        <v>12789327</v>
      </c>
      <c r="E22" s="287">
        <v>11805224</v>
      </c>
      <c r="F22" s="287">
        <v>14624016</v>
      </c>
      <c r="G22" s="287">
        <v>17127359</v>
      </c>
      <c r="H22" s="287">
        <v>21814773</v>
      </c>
      <c r="I22" s="287">
        <v>23158243</v>
      </c>
      <c r="J22" s="287">
        <v>27148066</v>
      </c>
      <c r="K22" s="287">
        <v>35052138</v>
      </c>
      <c r="L22" s="287">
        <v>29499713</v>
      </c>
      <c r="M22" s="164"/>
      <c r="Q22" s="179"/>
    </row>
    <row r="23" spans="1:17">
      <c r="A23" s="172"/>
      <c r="B23" s="208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Q23" s="197"/>
    </row>
    <row r="24" spans="1:17">
      <c r="A24" s="172"/>
      <c r="B24" s="208"/>
      <c r="C24" s="208"/>
      <c r="D24" s="208"/>
      <c r="E24" s="208"/>
      <c r="F24" s="208"/>
      <c r="G24" s="208"/>
      <c r="H24" s="208"/>
      <c r="I24" s="208"/>
      <c r="J24" s="208"/>
      <c r="K24" s="208"/>
      <c r="L24" s="208"/>
    </row>
    <row r="25" spans="1:17" ht="12.75" customHeight="1">
      <c r="A25" s="329" t="s">
        <v>198</v>
      </c>
      <c r="I25" s="179"/>
    </row>
    <row r="26" spans="1:17" s="177" customFormat="1">
      <c r="I26" s="212"/>
      <c r="L26" s="212"/>
      <c r="M26" s="212"/>
      <c r="N26" s="212"/>
      <c r="O26" s="212"/>
      <c r="P26" s="212"/>
    </row>
    <row r="27" spans="1:17" s="177" customFormat="1">
      <c r="I27" s="212"/>
      <c r="L27" s="212"/>
      <c r="M27" s="212"/>
      <c r="N27" s="212"/>
      <c r="O27" s="212"/>
      <c r="P27" s="212"/>
    </row>
    <row r="28" spans="1:17" s="177" customFormat="1">
      <c r="I28" s="212"/>
      <c r="L28" s="212"/>
      <c r="M28" s="212"/>
      <c r="N28" s="212"/>
      <c r="O28" s="212"/>
      <c r="P28" s="212"/>
    </row>
    <row r="29" spans="1:17" s="177" customFormat="1">
      <c r="I29" s="212"/>
      <c r="L29" s="212"/>
      <c r="M29" s="212"/>
      <c r="N29" s="212"/>
      <c r="O29" s="212"/>
      <c r="P29" s="212"/>
    </row>
    <row r="30" spans="1:17" s="177" customFormat="1">
      <c r="I30" s="212"/>
      <c r="L30" s="212"/>
      <c r="M30" s="212"/>
      <c r="N30" s="212"/>
      <c r="O30" s="212"/>
      <c r="P30" s="212"/>
    </row>
    <row r="31" spans="1:17" s="177" customFormat="1">
      <c r="I31" s="212"/>
      <c r="L31" s="212"/>
      <c r="M31" s="212"/>
      <c r="N31" s="212"/>
      <c r="O31" s="212"/>
      <c r="P31" s="212"/>
    </row>
    <row r="32" spans="1:17" s="177" customFormat="1">
      <c r="I32" s="212"/>
      <c r="L32" s="212"/>
      <c r="M32" s="212"/>
      <c r="N32" s="212"/>
      <c r="O32" s="212"/>
      <c r="P32" s="212"/>
    </row>
    <row r="33" spans="1:16" s="177" customFormat="1">
      <c r="I33" s="212"/>
      <c r="L33" s="212"/>
      <c r="M33" s="212"/>
      <c r="N33" s="212"/>
      <c r="O33" s="212"/>
      <c r="P33" s="212"/>
    </row>
    <row r="34" spans="1:16" s="177" customFormat="1">
      <c r="I34" s="212"/>
      <c r="L34" s="212"/>
      <c r="M34" s="212"/>
      <c r="N34" s="212"/>
      <c r="O34" s="212"/>
      <c r="P34" s="212"/>
    </row>
    <row r="35" spans="1:16" s="177" customFormat="1">
      <c r="I35" s="212"/>
      <c r="L35" s="212"/>
      <c r="M35" s="212"/>
      <c r="N35" s="212"/>
      <c r="O35" s="212"/>
      <c r="P35" s="212"/>
    </row>
    <row r="36" spans="1:16" s="177" customFormat="1">
      <c r="I36" s="212"/>
      <c r="L36" s="212"/>
      <c r="M36" s="212"/>
      <c r="N36" s="212"/>
      <c r="O36" s="212"/>
      <c r="P36" s="212"/>
    </row>
    <row r="37" spans="1:16" s="177" customFormat="1">
      <c r="I37" s="212"/>
      <c r="L37" s="212"/>
      <c r="M37" s="212"/>
      <c r="N37" s="212"/>
      <c r="O37" s="212"/>
      <c r="P37" s="212"/>
    </row>
    <row r="38" spans="1:16" s="177" customFormat="1">
      <c r="I38" s="212"/>
      <c r="L38" s="212"/>
      <c r="M38" s="212"/>
      <c r="N38" s="212"/>
      <c r="O38" s="212"/>
      <c r="P38" s="212"/>
    </row>
    <row r="39" spans="1:16" s="177" customFormat="1">
      <c r="I39" s="212"/>
      <c r="L39" s="212"/>
      <c r="M39" s="212"/>
      <c r="N39" s="212"/>
      <c r="O39" s="212"/>
      <c r="P39" s="212"/>
    </row>
    <row r="40" spans="1:16" s="177" customFormat="1">
      <c r="I40" s="212"/>
      <c r="L40" s="212"/>
      <c r="M40" s="212"/>
      <c r="N40" s="212"/>
      <c r="O40" s="212"/>
      <c r="P40" s="212"/>
    </row>
    <row r="41" spans="1:16" s="177" customFormat="1">
      <c r="B41" s="213"/>
      <c r="C41" s="213"/>
      <c r="D41" s="213"/>
      <c r="E41" s="213"/>
      <c r="L41" s="212"/>
      <c r="M41" s="212"/>
      <c r="N41" s="212"/>
      <c r="O41" s="212"/>
      <c r="P41" s="212"/>
    </row>
    <row r="42" spans="1:16" s="177" customFormat="1">
      <c r="L42" s="212"/>
      <c r="M42" s="212"/>
      <c r="N42" s="212"/>
      <c r="O42" s="212"/>
      <c r="P42" s="212"/>
    </row>
    <row r="43" spans="1:16" s="177" customFormat="1">
      <c r="A43" s="214" t="s">
        <v>22</v>
      </c>
      <c r="B43" s="215">
        <v>0.15889487261374061</v>
      </c>
      <c r="C43" s="214"/>
      <c r="D43" s="214"/>
      <c r="E43" s="214"/>
      <c r="F43" s="214"/>
      <c r="G43" s="216"/>
      <c r="I43" s="216"/>
      <c r="L43" s="212"/>
      <c r="M43" s="212"/>
      <c r="N43" s="212"/>
      <c r="O43" s="212"/>
      <c r="P43" s="212"/>
    </row>
    <row r="44" spans="1:16" s="177" customFormat="1">
      <c r="A44" s="214" t="s">
        <v>228</v>
      </c>
      <c r="B44" s="215">
        <v>0.25745101746816662</v>
      </c>
      <c r="C44" s="214"/>
      <c r="D44" s="214"/>
      <c r="E44" s="214"/>
      <c r="F44" s="214"/>
      <c r="G44" s="216"/>
      <c r="L44" s="212"/>
      <c r="M44" s="212"/>
      <c r="N44" s="212"/>
      <c r="O44" s="212"/>
      <c r="P44" s="212"/>
    </row>
    <row r="45" spans="1:16" s="177" customFormat="1">
      <c r="A45" s="214" t="s">
        <v>108</v>
      </c>
      <c r="B45" s="215">
        <v>0.26634672453040398</v>
      </c>
      <c r="C45" s="214"/>
      <c r="D45" s="214"/>
      <c r="E45" s="214"/>
      <c r="F45" s="214"/>
      <c r="G45" s="216"/>
      <c r="L45" s="212"/>
      <c r="M45" s="212"/>
      <c r="N45" s="212"/>
      <c r="O45" s="212"/>
      <c r="P45" s="212"/>
    </row>
    <row r="46" spans="1:16" s="177" customFormat="1">
      <c r="A46" s="214" t="s">
        <v>106</v>
      </c>
      <c r="B46" s="215">
        <v>0.31730738538768882</v>
      </c>
      <c r="C46" s="214"/>
      <c r="D46" s="214"/>
      <c r="E46" s="214"/>
      <c r="F46" s="214"/>
      <c r="G46" s="216"/>
      <c r="L46" s="212"/>
      <c r="M46" s="212"/>
      <c r="N46" s="212"/>
      <c r="O46" s="212"/>
      <c r="P46" s="212"/>
    </row>
    <row r="47" spans="1:16" s="177" customFormat="1">
      <c r="A47" s="217"/>
      <c r="B47" s="217"/>
      <c r="C47" s="217"/>
      <c r="D47" s="217"/>
      <c r="E47" s="217"/>
      <c r="F47" s="218"/>
      <c r="G47" s="219"/>
      <c r="L47" s="212"/>
      <c r="M47" s="212"/>
      <c r="N47" s="212"/>
      <c r="O47" s="212"/>
      <c r="P47" s="212"/>
    </row>
    <row r="48" spans="1:16" s="177" customFormat="1">
      <c r="A48" s="214" t="s">
        <v>19</v>
      </c>
      <c r="B48" s="215">
        <v>3.3433800232696799E-2</v>
      </c>
      <c r="C48" s="214"/>
      <c r="D48" s="214"/>
      <c r="E48" s="214"/>
      <c r="F48" s="214"/>
      <c r="G48" s="216"/>
      <c r="L48" s="212"/>
      <c r="M48" s="212"/>
      <c r="N48" s="212"/>
      <c r="O48" s="212"/>
      <c r="P48" s="212"/>
    </row>
    <row r="49" spans="1:16" s="177" customFormat="1">
      <c r="A49" s="214" t="s">
        <v>107</v>
      </c>
      <c r="B49" s="215">
        <v>3.6269854375357853E-2</v>
      </c>
      <c r="C49" s="214"/>
      <c r="D49" s="214"/>
      <c r="E49" s="214"/>
      <c r="F49" s="214"/>
      <c r="G49" s="216"/>
      <c r="L49" s="212"/>
      <c r="M49" s="212"/>
      <c r="N49" s="212"/>
      <c r="O49" s="212"/>
      <c r="P49" s="212"/>
    </row>
    <row r="50" spans="1:16" s="177" customFormat="1">
      <c r="A50" s="214" t="s">
        <v>20</v>
      </c>
      <c r="B50" s="215">
        <v>4.6006724903622481E-2</v>
      </c>
      <c r="C50" s="214"/>
      <c r="D50" s="214"/>
      <c r="E50" s="214"/>
      <c r="F50" s="214"/>
      <c r="G50" s="216"/>
      <c r="L50" s="212"/>
      <c r="M50" s="212"/>
      <c r="N50" s="212"/>
      <c r="O50" s="212"/>
      <c r="P50" s="212"/>
    </row>
    <row r="51" spans="1:16" s="177" customFormat="1">
      <c r="A51" s="220" t="s">
        <v>17</v>
      </c>
      <c r="B51" s="221">
        <v>0.37337653007819727</v>
      </c>
      <c r="C51" s="220"/>
      <c r="D51" s="220"/>
      <c r="E51" s="220"/>
      <c r="F51" s="214"/>
      <c r="G51" s="216"/>
      <c r="L51" s="212"/>
      <c r="M51" s="212"/>
      <c r="N51" s="212"/>
      <c r="O51" s="212"/>
      <c r="P51" s="212"/>
    </row>
    <row r="52" spans="1:16" s="177" customFormat="1">
      <c r="A52" s="217" t="s">
        <v>18</v>
      </c>
      <c r="B52" s="222">
        <v>0.51091309041012567</v>
      </c>
      <c r="C52" s="217"/>
      <c r="D52" s="217"/>
      <c r="E52" s="217"/>
      <c r="F52" s="214"/>
      <c r="G52" s="216"/>
      <c r="L52" s="212"/>
      <c r="M52" s="212"/>
      <c r="N52" s="212"/>
      <c r="O52" s="212"/>
      <c r="P52" s="212"/>
    </row>
    <row r="53" spans="1:16">
      <c r="A53" s="321" t="s">
        <v>286</v>
      </c>
    </row>
    <row r="54" spans="1:16">
      <c r="A54" s="320" t="s">
        <v>287</v>
      </c>
      <c r="B54" s="192"/>
      <c r="C54" s="192"/>
      <c r="D54" s="192"/>
      <c r="E54" s="192"/>
      <c r="H54" s="165"/>
    </row>
    <row r="55" spans="1:16">
      <c r="A55" s="318" t="s">
        <v>277</v>
      </c>
      <c r="B55" s="187"/>
      <c r="C55" s="187"/>
      <c r="D55" s="187"/>
      <c r="E55" s="187"/>
      <c r="H55" s="165"/>
    </row>
    <row r="56" spans="1:16">
      <c r="A56" s="319" t="s">
        <v>278</v>
      </c>
      <c r="B56" s="189"/>
      <c r="C56" s="189"/>
      <c r="D56" s="189"/>
      <c r="E56" s="189"/>
      <c r="F56" s="165"/>
      <c r="G56" s="165"/>
      <c r="H56" s="165"/>
    </row>
    <row r="57" spans="1:16">
      <c r="B57" s="191"/>
      <c r="C57" s="191"/>
      <c r="D57" s="191"/>
      <c r="E57" s="191"/>
      <c r="H57" s="165"/>
    </row>
    <row r="58" spans="1:16">
      <c r="F58" s="165"/>
      <c r="G58" s="165"/>
      <c r="H58" s="165"/>
    </row>
    <row r="59" spans="1:16">
      <c r="A59" s="165"/>
      <c r="B59" s="165"/>
      <c r="C59" s="165"/>
      <c r="D59" s="165"/>
      <c r="E59" s="165"/>
    </row>
    <row r="60" spans="1:16">
      <c r="A60" s="165"/>
      <c r="B60" s="165"/>
      <c r="C60" s="165"/>
      <c r="D60" s="165"/>
      <c r="E60" s="165"/>
    </row>
    <row r="62" spans="1:16">
      <c r="A62" s="165"/>
      <c r="B62" s="165"/>
      <c r="C62" s="165"/>
      <c r="D62" s="165"/>
      <c r="E62" s="165"/>
    </row>
    <row r="63" spans="1:16">
      <c r="A63" s="165"/>
      <c r="B63" s="165"/>
      <c r="C63" s="165"/>
      <c r="D63" s="165"/>
      <c r="E63" s="165"/>
    </row>
  </sheetData>
  <autoFilter ref="A42:B46">
    <sortState ref="A44:B47">
      <sortCondition ref="B43:B47"/>
    </sortState>
  </autoFilter>
  <mergeCells count="2">
    <mergeCell ref="A9:A10"/>
    <mergeCell ref="B9:L9"/>
  </mergeCells>
  <hyperlinks>
    <hyperlink ref="M5" location="ÍNDICE!A1" display="ÍNDICE"/>
  </hyperlinks>
  <printOptions horizontalCentered="1" verticalCentered="1"/>
  <pageMargins left="0.70866141732283472" right="0.70866141732283472" top="0.31496062992125984" bottom="0.74803149606299213" header="0.31496062992125984" footer="0.31496062992125984"/>
  <pageSetup paperSize="9" scale="75" orientation="landscape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7"/>
  <sheetViews>
    <sheetView zoomScale="90" zoomScaleNormal="90" zoomScaleSheetLayoutView="85" workbookViewId="0">
      <selection activeCell="A36" sqref="A36:A37"/>
    </sheetView>
  </sheetViews>
  <sheetFormatPr baseColWidth="10" defaultRowHeight="15"/>
  <cols>
    <col min="1" max="1" width="14.140625" style="166" customWidth="1"/>
    <col min="2" max="5" width="10.7109375" style="166" customWidth="1"/>
    <col min="6" max="9" width="11" style="166" bestFit="1" customWidth="1"/>
    <col min="10" max="10" width="11.140625" style="166" customWidth="1"/>
    <col min="11" max="12" width="11.42578125" style="166"/>
    <col min="13" max="17" width="11.42578125" style="199"/>
    <col min="18" max="16384" width="11.42578125" style="166"/>
  </cols>
  <sheetData>
    <row r="1" spans="1:34">
      <c r="AH1" s="166" t="s">
        <v>195</v>
      </c>
    </row>
    <row r="5" spans="1:34" ht="15.75">
      <c r="M5" s="327" t="s">
        <v>195</v>
      </c>
    </row>
    <row r="7" spans="1:34" ht="15.75">
      <c r="A7" s="253" t="s">
        <v>219</v>
      </c>
    </row>
    <row r="9" spans="1:34">
      <c r="A9" s="346" t="s">
        <v>189</v>
      </c>
      <c r="B9" s="345" t="s">
        <v>1</v>
      </c>
      <c r="C9" s="345"/>
      <c r="D9" s="345"/>
      <c r="E9" s="345"/>
      <c r="F9" s="345"/>
      <c r="G9" s="345"/>
      <c r="H9" s="345"/>
      <c r="I9" s="345"/>
      <c r="J9" s="345"/>
      <c r="K9" s="345"/>
      <c r="L9" s="345"/>
    </row>
    <row r="10" spans="1:34">
      <c r="A10" s="346"/>
      <c r="B10" s="307">
        <v>2003</v>
      </c>
      <c r="C10" s="307">
        <v>2004</v>
      </c>
      <c r="D10" s="307">
        <v>2005</v>
      </c>
      <c r="E10" s="307">
        <v>2006</v>
      </c>
      <c r="F10" s="307">
        <v>2007</v>
      </c>
      <c r="G10" s="307">
        <v>2008</v>
      </c>
      <c r="H10" s="307">
        <v>2009</v>
      </c>
      <c r="I10" s="307">
        <v>2010</v>
      </c>
      <c r="J10" s="307">
        <v>2011</v>
      </c>
      <c r="K10" s="307">
        <v>2012</v>
      </c>
      <c r="L10" s="307">
        <v>2013</v>
      </c>
    </row>
    <row r="11" spans="1:34">
      <c r="A11" s="280" t="s">
        <v>192</v>
      </c>
      <c r="B11" s="297">
        <v>9174015</v>
      </c>
      <c r="C11" s="297">
        <v>11811897</v>
      </c>
      <c r="D11" s="297">
        <v>12789328</v>
      </c>
      <c r="E11" s="297">
        <v>11805224</v>
      </c>
      <c r="F11" s="297">
        <v>9091829</v>
      </c>
      <c r="G11" s="297">
        <v>17127359</v>
      </c>
      <c r="H11" s="297">
        <v>21814773</v>
      </c>
      <c r="I11" s="297">
        <v>23158243</v>
      </c>
      <c r="J11" s="297">
        <v>23207451</v>
      </c>
      <c r="K11" s="297">
        <v>30082215</v>
      </c>
      <c r="L11" s="297">
        <v>29499713</v>
      </c>
      <c r="M11" s="166"/>
      <c r="N11" s="166"/>
      <c r="O11" s="166"/>
      <c r="R11" s="199"/>
      <c r="S11" s="199"/>
      <c r="T11" s="199"/>
    </row>
    <row r="12" spans="1:34">
      <c r="A12" s="283" t="s">
        <v>159</v>
      </c>
      <c r="B12" s="298">
        <v>276504</v>
      </c>
      <c r="C12" s="298">
        <v>288801</v>
      </c>
      <c r="D12" s="298">
        <v>355509</v>
      </c>
      <c r="E12" s="298">
        <v>618841</v>
      </c>
      <c r="F12" s="298">
        <v>692553</v>
      </c>
      <c r="G12" s="298">
        <v>1053257</v>
      </c>
      <c r="H12" s="298">
        <v>1210218</v>
      </c>
      <c r="I12" s="298">
        <v>1500697</v>
      </c>
      <c r="J12" s="298">
        <v>1398831</v>
      </c>
      <c r="K12" s="298">
        <v>1605241</v>
      </c>
      <c r="L12" s="298">
        <v>1750205</v>
      </c>
      <c r="M12" s="166"/>
      <c r="N12" s="166"/>
      <c r="O12" s="166"/>
      <c r="Q12" s="202"/>
      <c r="R12" s="199"/>
      <c r="S12" s="198"/>
      <c r="T12" s="199"/>
    </row>
    <row r="13" spans="1:34">
      <c r="A13" s="283" t="s">
        <v>172</v>
      </c>
      <c r="B13" s="298">
        <v>280218</v>
      </c>
      <c r="C13" s="298">
        <v>284336</v>
      </c>
      <c r="D13" s="298">
        <v>289287</v>
      </c>
      <c r="E13" s="298">
        <v>392378</v>
      </c>
      <c r="F13" s="298">
        <v>311842</v>
      </c>
      <c r="G13" s="298">
        <v>648570</v>
      </c>
      <c r="H13" s="298">
        <v>1030668</v>
      </c>
      <c r="I13" s="298">
        <v>1260355</v>
      </c>
      <c r="J13" s="298">
        <v>2227065</v>
      </c>
      <c r="K13" s="298">
        <v>2941256</v>
      </c>
      <c r="L13" s="298">
        <v>8181252</v>
      </c>
      <c r="M13" s="168"/>
      <c r="N13" s="168"/>
      <c r="O13" s="166"/>
      <c r="R13" s="199"/>
      <c r="S13" s="199"/>
      <c r="T13" s="199"/>
    </row>
    <row r="14" spans="1:34">
      <c r="A14" s="283" t="s">
        <v>68</v>
      </c>
      <c r="B14" s="298"/>
      <c r="C14" s="298"/>
      <c r="D14" s="298"/>
      <c r="E14" s="298">
        <v>146412</v>
      </c>
      <c r="F14" s="298">
        <v>77052</v>
      </c>
      <c r="G14" s="298">
        <v>200916</v>
      </c>
      <c r="H14" s="298">
        <v>236094</v>
      </c>
      <c r="I14" s="298">
        <v>278339</v>
      </c>
      <c r="J14" s="298">
        <v>314719</v>
      </c>
      <c r="K14" s="298">
        <v>423426</v>
      </c>
      <c r="L14" s="298">
        <v>442267</v>
      </c>
      <c r="M14" s="168"/>
      <c r="N14" s="168"/>
      <c r="O14" s="166"/>
      <c r="P14" s="204"/>
      <c r="R14" s="199"/>
      <c r="S14" s="205"/>
      <c r="T14" s="199"/>
    </row>
    <row r="15" spans="1:34">
      <c r="A15" s="286" t="s">
        <v>184</v>
      </c>
      <c r="B15" s="299">
        <v>9730737</v>
      </c>
      <c r="C15" s="299">
        <v>12385034</v>
      </c>
      <c r="D15" s="299">
        <v>13434124</v>
      </c>
      <c r="E15" s="299">
        <v>12962855</v>
      </c>
      <c r="F15" s="299">
        <v>10173276</v>
      </c>
      <c r="G15" s="299">
        <v>19030102</v>
      </c>
      <c r="H15" s="299">
        <v>24291753</v>
      </c>
      <c r="I15" s="299">
        <v>26197634</v>
      </c>
      <c r="J15" s="299">
        <v>27148066</v>
      </c>
      <c r="K15" s="299">
        <v>35052138</v>
      </c>
      <c r="L15" s="299">
        <v>39873437</v>
      </c>
      <c r="M15" s="168"/>
      <c r="N15" s="168"/>
      <c r="O15" s="166"/>
      <c r="P15" s="269"/>
      <c r="Q15" s="270"/>
      <c r="R15" s="199"/>
      <c r="S15" s="271"/>
      <c r="T15" s="199"/>
    </row>
    <row r="16" spans="1:34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8"/>
      <c r="N16" s="168"/>
      <c r="O16" s="166"/>
      <c r="P16" s="204"/>
      <c r="R16" s="199"/>
      <c r="S16" s="199"/>
      <c r="T16" s="199"/>
    </row>
    <row r="17" spans="1:20">
      <c r="A17" s="167"/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6"/>
      <c r="N17" s="168"/>
      <c r="O17" s="166"/>
      <c r="R17" s="199"/>
      <c r="S17" s="199"/>
      <c r="T17" s="199"/>
    </row>
    <row r="18" spans="1:20" s="193" customFormat="1" ht="15" customHeight="1">
      <c r="A18" s="330" t="s">
        <v>220</v>
      </c>
      <c r="B18" s="194"/>
      <c r="C18" s="194"/>
      <c r="D18" s="194"/>
      <c r="E18" s="194"/>
      <c r="M18" s="206"/>
      <c r="N18" s="206"/>
      <c r="O18" s="206"/>
      <c r="P18" s="206"/>
      <c r="Q18" s="206"/>
    </row>
    <row r="19" spans="1:20" ht="15" customHeight="1">
      <c r="M19" s="168"/>
    </row>
    <row r="20" spans="1:20" ht="15" customHeight="1">
      <c r="M20" s="168"/>
    </row>
    <row r="21" spans="1:20" ht="15" customHeight="1"/>
    <row r="22" spans="1:20" ht="15" customHeight="1"/>
    <row r="23" spans="1:20" ht="15" customHeight="1"/>
    <row r="24" spans="1:20" ht="15" customHeight="1"/>
    <row r="25" spans="1:20" ht="15" customHeight="1"/>
    <row r="26" spans="1:20" ht="15" customHeight="1"/>
    <row r="27" spans="1:20" ht="15" customHeight="1">
      <c r="C27" s="166" t="s">
        <v>201</v>
      </c>
    </row>
    <row r="28" spans="1:20" ht="15" customHeight="1">
      <c r="B28" s="183" t="s">
        <v>192</v>
      </c>
      <c r="C28" s="211">
        <f>+D28/SUM($D$28:$D$31)</f>
        <v>0.73983371435976286</v>
      </c>
      <c r="D28" s="200">
        <v>29499713</v>
      </c>
    </row>
    <row r="29" spans="1:20" ht="15" customHeight="1">
      <c r="B29" s="178" t="s">
        <v>172</v>
      </c>
      <c r="C29" s="211">
        <f t="shared" ref="C29:C31" si="0">+D29/SUM($D$28:$D$31)</f>
        <v>0.20518050651113923</v>
      </c>
      <c r="D29" s="203">
        <v>8181252</v>
      </c>
    </row>
    <row r="30" spans="1:20" ht="15" customHeight="1">
      <c r="B30" s="182" t="s">
        <v>159</v>
      </c>
      <c r="C30" s="211">
        <f t="shared" si="0"/>
        <v>4.3894008936325203E-2</v>
      </c>
      <c r="D30" s="201">
        <v>1750205</v>
      </c>
    </row>
    <row r="31" spans="1:20" ht="15" customHeight="1">
      <c r="B31" s="210" t="s">
        <v>68</v>
      </c>
      <c r="C31" s="211">
        <f t="shared" si="0"/>
        <v>1.1091770192772698E-2</v>
      </c>
      <c r="D31" s="201">
        <v>442267</v>
      </c>
    </row>
    <row r="32" spans="1:20" ht="15" customHeight="1"/>
    <row r="33" spans="1:1" ht="15" customHeight="1"/>
    <row r="34" spans="1:1" ht="15" customHeight="1"/>
    <row r="35" spans="1:1" ht="15" customHeight="1"/>
    <row r="36" spans="1:1">
      <c r="A36" s="318" t="s">
        <v>277</v>
      </c>
    </row>
    <row r="37" spans="1:1">
      <c r="A37" s="319" t="s">
        <v>278</v>
      </c>
    </row>
  </sheetData>
  <autoFilter ref="B27:C31">
    <sortState ref="B32:C35">
      <sortCondition descending="1" ref="C31:C35"/>
    </sortState>
  </autoFilter>
  <mergeCells count="2">
    <mergeCell ref="A9:A10"/>
    <mergeCell ref="B9:L9"/>
  </mergeCells>
  <hyperlinks>
    <hyperlink ref="M5" location="ÍNDICE!A1" display="ÍNDICE"/>
  </hyperlinks>
  <printOptions horizontalCentered="1" verticalCentered="1"/>
  <pageMargins left="0.70866141732283472" right="0.70866141732283472" top="0.31496062992125984" bottom="0.74803149606299213" header="0.31496062992125984" footer="0.31496062992125984"/>
  <pageSetup paperSize="9" scale="67" orientation="portrait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zoomScale="90" zoomScaleNormal="90" zoomScaleSheetLayoutView="80" workbookViewId="0">
      <selection activeCell="C51" sqref="C51"/>
    </sheetView>
  </sheetViews>
  <sheetFormatPr baseColWidth="10" defaultRowHeight="15"/>
  <cols>
    <col min="1" max="1" width="23.140625" style="164" customWidth="1"/>
    <col min="2" max="2" width="10.7109375" style="164" customWidth="1"/>
    <col min="3" max="3" width="15.42578125" style="164" customWidth="1"/>
    <col min="4" max="7" width="10.7109375" style="164" customWidth="1"/>
    <col min="8" max="8" width="12.5703125" style="164" bestFit="1" customWidth="1"/>
    <col min="9" max="9" width="13" style="164" bestFit="1" customWidth="1"/>
    <col min="10" max="11" width="12.5703125" style="164" bestFit="1" customWidth="1"/>
    <col min="12" max="12" width="12.5703125" style="164" customWidth="1"/>
    <col min="13" max="13" width="14.140625" style="164" customWidth="1"/>
    <col min="14" max="22" width="11.42578125" style="179"/>
    <col min="23" max="16384" width="11.42578125" style="164"/>
  </cols>
  <sheetData>
    <row r="1" spans="1:33">
      <c r="L1" s="160"/>
      <c r="AG1" s="164" t="s">
        <v>195</v>
      </c>
    </row>
    <row r="5" spans="1:33">
      <c r="M5" s="160" t="s">
        <v>195</v>
      </c>
    </row>
    <row r="7" spans="1:33" ht="15.75">
      <c r="A7" s="279" t="s">
        <v>222</v>
      </c>
    </row>
    <row r="8" spans="1:33" ht="18.75">
      <c r="A8" s="272"/>
    </row>
    <row r="9" spans="1:33">
      <c r="A9" s="346" t="s">
        <v>190</v>
      </c>
      <c r="B9" s="346" t="s">
        <v>1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179"/>
      <c r="V9" s="164"/>
    </row>
    <row r="10" spans="1:33">
      <c r="A10" s="346"/>
      <c r="B10" s="307">
        <v>2003</v>
      </c>
      <c r="C10" s="307">
        <v>2004</v>
      </c>
      <c r="D10" s="307">
        <v>2005</v>
      </c>
      <c r="E10" s="307">
        <v>2006</v>
      </c>
      <c r="F10" s="307">
        <v>2007</v>
      </c>
      <c r="G10" s="307">
        <v>2008</v>
      </c>
      <c r="H10" s="307">
        <v>2009</v>
      </c>
      <c r="I10" s="307">
        <v>2010</v>
      </c>
      <c r="J10" s="307">
        <v>2011</v>
      </c>
      <c r="K10" s="307">
        <v>2012</v>
      </c>
      <c r="L10" s="307">
        <v>2013</v>
      </c>
    </row>
    <row r="11" spans="1:33">
      <c r="A11" s="290" t="s">
        <v>162</v>
      </c>
      <c r="B11" s="289">
        <v>723494</v>
      </c>
      <c r="C11" s="289">
        <v>763643</v>
      </c>
      <c r="D11" s="289">
        <v>802943</v>
      </c>
      <c r="E11" s="289">
        <v>863037</v>
      </c>
      <c r="F11" s="300">
        <v>920047</v>
      </c>
      <c r="G11" s="300">
        <v>983286</v>
      </c>
      <c r="H11" s="300">
        <v>1031957</v>
      </c>
      <c r="I11" s="300">
        <v>1090263</v>
      </c>
      <c r="J11" s="300">
        <v>1133556</v>
      </c>
      <c r="K11" s="300">
        <v>1156237</v>
      </c>
      <c r="L11" s="300">
        <v>1178989</v>
      </c>
      <c r="N11" s="197"/>
    </row>
    <row r="12" spans="1:33">
      <c r="A12" s="283" t="s">
        <v>32</v>
      </c>
      <c r="B12" s="285">
        <v>224512</v>
      </c>
      <c r="C12" s="285">
        <v>238833</v>
      </c>
      <c r="D12" s="285">
        <v>253448</v>
      </c>
      <c r="E12" s="285">
        <v>272318</v>
      </c>
      <c r="F12" s="301">
        <v>295100</v>
      </c>
      <c r="G12" s="301">
        <v>318166</v>
      </c>
      <c r="H12" s="301">
        <v>336155</v>
      </c>
      <c r="I12" s="301">
        <v>363524</v>
      </c>
      <c r="J12" s="301">
        <v>378734</v>
      </c>
      <c r="K12" s="301">
        <v>389837</v>
      </c>
      <c r="L12" s="301">
        <v>411139</v>
      </c>
    </row>
    <row r="13" spans="1:33">
      <c r="A13" s="280" t="s">
        <v>33</v>
      </c>
      <c r="B13" s="282">
        <v>498982</v>
      </c>
      <c r="C13" s="282">
        <v>524810</v>
      </c>
      <c r="D13" s="282">
        <v>549495</v>
      </c>
      <c r="E13" s="282">
        <v>590719</v>
      </c>
      <c r="F13" s="302">
        <v>624947</v>
      </c>
      <c r="G13" s="302">
        <v>665120</v>
      </c>
      <c r="H13" s="302">
        <v>695802</v>
      </c>
      <c r="I13" s="302">
        <v>726739</v>
      </c>
      <c r="J13" s="302">
        <v>754822</v>
      </c>
      <c r="K13" s="302">
        <v>766400</v>
      </c>
      <c r="L13" s="302">
        <v>767850</v>
      </c>
    </row>
    <row r="14" spans="1:33">
      <c r="A14" s="288" t="s">
        <v>191</v>
      </c>
      <c r="B14" s="287"/>
      <c r="C14" s="287"/>
      <c r="D14" s="287"/>
      <c r="E14" s="303"/>
      <c r="F14" s="288"/>
      <c r="G14" s="288"/>
      <c r="H14" s="288"/>
      <c r="I14" s="288"/>
      <c r="J14" s="288"/>
      <c r="K14" s="288"/>
      <c r="L14" s="288"/>
    </row>
    <row r="15" spans="1:33">
      <c r="A15" s="304" t="s">
        <v>161</v>
      </c>
      <c r="B15" s="289">
        <v>713052</v>
      </c>
      <c r="C15" s="289">
        <v>753136</v>
      </c>
      <c r="D15" s="289">
        <v>791851</v>
      </c>
      <c r="E15" s="289">
        <v>852198</v>
      </c>
      <c r="F15" s="300">
        <v>907915</v>
      </c>
      <c r="G15" s="300">
        <v>969736</v>
      </c>
      <c r="H15" s="300">
        <v>1017872</v>
      </c>
      <c r="I15" s="300">
        <v>1074964</v>
      </c>
      <c r="J15" s="300">
        <v>1118335</v>
      </c>
      <c r="K15" s="300">
        <v>1141254</v>
      </c>
      <c r="L15" s="300">
        <v>1163877</v>
      </c>
    </row>
    <row r="16" spans="1:33">
      <c r="A16" s="283" t="s">
        <v>32</v>
      </c>
      <c r="B16" s="285">
        <v>218707</v>
      </c>
      <c r="C16" s="285">
        <v>233021</v>
      </c>
      <c r="D16" s="285">
        <v>247227</v>
      </c>
      <c r="E16" s="285">
        <v>266270</v>
      </c>
      <c r="F16" s="301">
        <v>288312</v>
      </c>
      <c r="G16" s="301">
        <v>310477</v>
      </c>
      <c r="H16" s="301">
        <v>328425</v>
      </c>
      <c r="I16" s="301">
        <v>355269</v>
      </c>
      <c r="J16" s="301">
        <v>370485</v>
      </c>
      <c r="K16" s="301">
        <v>381793</v>
      </c>
      <c r="L16" s="301">
        <v>402971</v>
      </c>
      <c r="N16" s="197"/>
    </row>
    <row r="17" spans="1:14">
      <c r="A17" s="280" t="s">
        <v>33</v>
      </c>
      <c r="B17" s="282">
        <v>494345</v>
      </c>
      <c r="C17" s="282">
        <v>520115</v>
      </c>
      <c r="D17" s="282">
        <v>544624</v>
      </c>
      <c r="E17" s="282">
        <v>585928</v>
      </c>
      <c r="F17" s="302">
        <v>619603</v>
      </c>
      <c r="G17" s="302">
        <v>659259</v>
      </c>
      <c r="H17" s="302">
        <v>689447</v>
      </c>
      <c r="I17" s="302">
        <v>719695</v>
      </c>
      <c r="J17" s="302">
        <v>747850</v>
      </c>
      <c r="K17" s="302">
        <v>759461</v>
      </c>
      <c r="L17" s="302">
        <v>760906</v>
      </c>
    </row>
    <row r="18" spans="1:14">
      <c r="A18" s="305" t="s">
        <v>160</v>
      </c>
      <c r="B18" s="287">
        <v>10442</v>
      </c>
      <c r="C18" s="287">
        <v>10507</v>
      </c>
      <c r="D18" s="287">
        <v>11092</v>
      </c>
      <c r="E18" s="287">
        <v>10839</v>
      </c>
      <c r="F18" s="306">
        <v>12132</v>
      </c>
      <c r="G18" s="306">
        <v>13550</v>
      </c>
      <c r="H18" s="306">
        <v>14085</v>
      </c>
      <c r="I18" s="306">
        <v>15299</v>
      </c>
      <c r="J18" s="306">
        <v>15221</v>
      </c>
      <c r="K18" s="306">
        <v>14983</v>
      </c>
      <c r="L18" s="306">
        <v>15112</v>
      </c>
    </row>
    <row r="19" spans="1:14">
      <c r="A19" s="280" t="s">
        <v>32</v>
      </c>
      <c r="B19" s="282">
        <v>5805</v>
      </c>
      <c r="C19" s="282">
        <v>5812</v>
      </c>
      <c r="D19" s="282">
        <v>6221</v>
      </c>
      <c r="E19" s="282">
        <v>6048</v>
      </c>
      <c r="F19" s="302">
        <v>6788</v>
      </c>
      <c r="G19" s="302">
        <v>7689</v>
      </c>
      <c r="H19" s="302">
        <v>7730</v>
      </c>
      <c r="I19" s="302">
        <v>8255</v>
      </c>
      <c r="J19" s="302">
        <v>8249</v>
      </c>
      <c r="K19" s="302">
        <v>8044</v>
      </c>
      <c r="L19" s="302">
        <v>8168</v>
      </c>
      <c r="N19" s="197"/>
    </row>
    <row r="20" spans="1:14">
      <c r="A20" s="283" t="s">
        <v>33</v>
      </c>
      <c r="B20" s="285">
        <v>4637</v>
      </c>
      <c r="C20" s="285">
        <v>4695</v>
      </c>
      <c r="D20" s="285">
        <v>4871</v>
      </c>
      <c r="E20" s="285">
        <v>4791</v>
      </c>
      <c r="F20" s="301">
        <v>5344</v>
      </c>
      <c r="G20" s="301">
        <v>5861</v>
      </c>
      <c r="H20" s="301">
        <v>6355</v>
      </c>
      <c r="I20" s="301">
        <v>7044</v>
      </c>
      <c r="J20" s="301">
        <v>6972</v>
      </c>
      <c r="K20" s="301">
        <v>6939</v>
      </c>
      <c r="L20" s="301">
        <v>6944</v>
      </c>
    </row>
    <row r="21" spans="1:14">
      <c r="A21" s="286" t="s">
        <v>184</v>
      </c>
      <c r="B21" s="287">
        <v>723494</v>
      </c>
      <c r="C21" s="287">
        <v>763643</v>
      </c>
      <c r="D21" s="287">
        <v>802943</v>
      </c>
      <c r="E21" s="287">
        <v>863037</v>
      </c>
      <c r="F21" s="299">
        <v>920047</v>
      </c>
      <c r="G21" s="299">
        <v>983286</v>
      </c>
      <c r="H21" s="299">
        <v>1031957</v>
      </c>
      <c r="I21" s="299">
        <v>1090263</v>
      </c>
      <c r="J21" s="299">
        <v>1133556</v>
      </c>
      <c r="K21" s="299">
        <v>1156237</v>
      </c>
      <c r="L21" s="299">
        <v>1178989</v>
      </c>
    </row>
    <row r="22" spans="1:14">
      <c r="I22" s="179"/>
      <c r="M22" s="173"/>
      <c r="N22" s="197"/>
    </row>
    <row r="23" spans="1:14">
      <c r="I23" s="179"/>
    </row>
    <row r="24" spans="1:14" ht="15.75">
      <c r="A24" s="331" t="s">
        <v>227</v>
      </c>
      <c r="H24" s="161"/>
      <c r="I24" s="161"/>
    </row>
    <row r="25" spans="1:14">
      <c r="A25" s="273"/>
      <c r="H25" s="161"/>
      <c r="I25" s="161"/>
    </row>
    <row r="26" spans="1:14">
      <c r="A26" s="273"/>
      <c r="H26" s="161"/>
      <c r="I26" s="161"/>
    </row>
    <row r="27" spans="1:14">
      <c r="A27" s="273"/>
      <c r="H27" s="161"/>
      <c r="I27" s="161"/>
    </row>
    <row r="28" spans="1:14">
      <c r="A28" s="273"/>
      <c r="H28" s="161"/>
      <c r="I28" s="161"/>
    </row>
    <row r="29" spans="1:14">
      <c r="A29" s="273"/>
      <c r="H29" s="161"/>
      <c r="I29" s="161"/>
    </row>
    <row r="30" spans="1:14">
      <c r="A30" s="273"/>
      <c r="H30" s="161"/>
      <c r="I30" s="161"/>
    </row>
    <row r="31" spans="1:14">
      <c r="A31" s="273"/>
      <c r="H31" s="161"/>
      <c r="I31" s="161"/>
    </row>
    <row r="32" spans="1:14">
      <c r="H32" s="161"/>
      <c r="I32" s="161"/>
    </row>
    <row r="33" spans="1:9">
      <c r="A33" s="161"/>
      <c r="H33" s="207"/>
      <c r="I33" s="207"/>
    </row>
    <row r="34" spans="1:9">
      <c r="A34" s="161"/>
    </row>
    <row r="35" spans="1:9">
      <c r="A35" s="275"/>
      <c r="B35" s="177"/>
      <c r="C35" s="177"/>
      <c r="D35" s="177"/>
      <c r="E35" s="177"/>
      <c r="F35" s="177"/>
    </row>
    <row r="36" spans="1:9">
      <c r="A36" s="177"/>
      <c r="B36" s="276"/>
      <c r="C36" s="275" t="s">
        <v>160</v>
      </c>
      <c r="D36" s="277" t="s">
        <v>161</v>
      </c>
      <c r="E36" s="177"/>
      <c r="F36" s="177"/>
    </row>
    <row r="37" spans="1:9">
      <c r="B37" s="274"/>
      <c r="C37" s="207"/>
      <c r="D37" s="161"/>
    </row>
    <row r="38" spans="1:9">
      <c r="B38" s="274"/>
      <c r="C38" s="207"/>
      <c r="D38" s="161"/>
    </row>
    <row r="39" spans="1:9">
      <c r="B39" s="274"/>
      <c r="C39" s="207"/>
      <c r="D39" s="161"/>
    </row>
    <row r="40" spans="1:9">
      <c r="B40" s="274"/>
      <c r="C40" s="207"/>
      <c r="D40" s="161"/>
    </row>
    <row r="41" spans="1:9">
      <c r="B41" s="274"/>
      <c r="C41" s="207"/>
      <c r="D41" s="161"/>
    </row>
    <row r="42" spans="1:9">
      <c r="B42" s="274"/>
      <c r="C42" s="207"/>
      <c r="D42" s="161"/>
    </row>
    <row r="43" spans="1:9">
      <c r="B43" s="274"/>
      <c r="C43" s="207"/>
      <c r="D43" s="161"/>
    </row>
    <row r="44" spans="1:9">
      <c r="B44" s="274"/>
      <c r="C44" s="207"/>
      <c r="D44" s="161"/>
    </row>
    <row r="45" spans="1:9">
      <c r="A45" s="177"/>
      <c r="B45" s="276" t="s">
        <v>161</v>
      </c>
      <c r="C45" s="278">
        <f>L15</f>
        <v>1163877</v>
      </c>
      <c r="D45" s="235"/>
    </row>
    <row r="46" spans="1:9">
      <c r="A46" s="177"/>
      <c r="B46" s="276" t="s">
        <v>160</v>
      </c>
      <c r="C46" s="278">
        <f>+L18</f>
        <v>15112</v>
      </c>
      <c r="D46" s="235"/>
    </row>
    <row r="47" spans="1:9">
      <c r="A47" s="318" t="s">
        <v>277</v>
      </c>
    </row>
    <row r="48" spans="1:9">
      <c r="A48" s="319" t="s">
        <v>278</v>
      </c>
    </row>
  </sheetData>
  <mergeCells count="2">
    <mergeCell ref="A9:A10"/>
    <mergeCell ref="B9:L9"/>
  </mergeCells>
  <hyperlinks>
    <hyperlink ref="M5" location="ÍNDICE!A1" display="ÍNDICE"/>
  </hyperlinks>
  <printOptions horizontalCentered="1" verticalCentered="1"/>
  <pageMargins left="0.70866141732283472" right="0.70866141732283472" top="0.31496062992125984" bottom="0.74803149606299213" header="0.31496062992125984" footer="0.31496062992125984"/>
  <pageSetup paperSize="9" scale="90" orientation="landscape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"/>
  <sheetViews>
    <sheetView workbookViewId="0">
      <selection activeCell="C10" sqref="C10"/>
    </sheetView>
  </sheetViews>
  <sheetFormatPr baseColWidth="10" defaultRowHeight="12.75"/>
  <sheetData/>
  <phoneticPr fontId="23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B4:K183"/>
  <sheetViews>
    <sheetView workbookViewId="0">
      <selection activeCell="H38" sqref="H38"/>
    </sheetView>
  </sheetViews>
  <sheetFormatPr baseColWidth="10" defaultRowHeight="12.75"/>
  <cols>
    <col min="2" max="2" width="22.5703125" customWidth="1"/>
    <col min="4" max="4" width="14.5703125" customWidth="1"/>
    <col min="8" max="8" width="19.28515625" customWidth="1"/>
    <col min="10" max="10" width="8.85546875" customWidth="1"/>
  </cols>
  <sheetData>
    <row r="4" spans="2:3" ht="13.5" thickBot="1">
      <c r="C4" s="22"/>
    </row>
    <row r="5" spans="2:3" ht="15" customHeight="1" thickTop="1">
      <c r="B5" s="20" t="s">
        <v>30</v>
      </c>
      <c r="C5" s="21">
        <v>2005</v>
      </c>
    </row>
    <row r="6" spans="2:3" ht="15" customHeight="1">
      <c r="B6" s="88" t="s">
        <v>40</v>
      </c>
      <c r="C6" s="15">
        <v>8766</v>
      </c>
    </row>
    <row r="7" spans="2:3" ht="15" customHeight="1">
      <c r="B7" s="16" t="s">
        <v>11</v>
      </c>
      <c r="C7" s="17">
        <v>2862</v>
      </c>
    </row>
    <row r="8" spans="2:3" ht="15" customHeight="1">
      <c r="B8" s="14" t="s">
        <v>23</v>
      </c>
      <c r="C8" s="15">
        <v>2467</v>
      </c>
    </row>
    <row r="9" spans="2:3" ht="15" customHeight="1">
      <c r="B9" s="16" t="s">
        <v>4</v>
      </c>
      <c r="C9" s="17">
        <v>839</v>
      </c>
    </row>
    <row r="10" spans="2:3" ht="15" customHeight="1">
      <c r="B10" s="88" t="s">
        <v>55</v>
      </c>
      <c r="C10" s="15">
        <v>923</v>
      </c>
    </row>
    <row r="11" spans="2:3" ht="15" customHeight="1">
      <c r="B11" s="88" t="s">
        <v>38</v>
      </c>
      <c r="C11" s="15">
        <v>486</v>
      </c>
    </row>
    <row r="12" spans="2:3" ht="15" customHeight="1" thickBot="1">
      <c r="B12" s="89" t="s">
        <v>56</v>
      </c>
      <c r="C12" s="17">
        <v>6852</v>
      </c>
    </row>
    <row r="13" spans="2:3" ht="13.5" thickBot="1">
      <c r="B13" s="18" t="s">
        <v>29</v>
      </c>
      <c r="C13" s="19">
        <f>SUM(C6:C10,C11:C12)</f>
        <v>23195</v>
      </c>
    </row>
    <row r="14" spans="2:3" ht="13.5" thickTop="1"/>
    <row r="34" spans="2:11" ht="13.5" thickBot="1"/>
    <row r="35" spans="2:11" ht="12.75" customHeight="1" thickTop="1">
      <c r="E35" s="8"/>
      <c r="G35" s="8"/>
    </row>
    <row r="36" spans="2:11">
      <c r="F36" s="6" t="s">
        <v>32</v>
      </c>
    </row>
    <row r="37" spans="2:11">
      <c r="F37" s="7" t="s">
        <v>33</v>
      </c>
    </row>
    <row r="38" spans="2:11">
      <c r="B38" s="7"/>
      <c r="C38" s="30"/>
    </row>
    <row r="40" spans="2:11" ht="38.25">
      <c r="B40" s="5"/>
      <c r="C40" s="3" t="s">
        <v>31</v>
      </c>
      <c r="D40" s="3" t="s">
        <v>35</v>
      </c>
      <c r="E40" s="3" t="s">
        <v>36</v>
      </c>
      <c r="I40" s="3" t="s">
        <v>31</v>
      </c>
      <c r="J40" s="3" t="s">
        <v>35</v>
      </c>
      <c r="K40" s="3" t="s">
        <v>36</v>
      </c>
    </row>
    <row r="41" spans="2:11">
      <c r="B41" s="44" t="s">
        <v>32</v>
      </c>
      <c r="C41" s="45">
        <v>253448</v>
      </c>
      <c r="D41" s="46">
        <v>247227</v>
      </c>
      <c r="E41" s="46">
        <v>6221</v>
      </c>
      <c r="H41" s="44" t="s">
        <v>32</v>
      </c>
      <c r="I41" s="4">
        <v>0.32</v>
      </c>
      <c r="J41" s="4">
        <v>0.31</v>
      </c>
      <c r="K41" s="4">
        <v>0.56000000000000005</v>
      </c>
    </row>
    <row r="42" spans="2:11">
      <c r="B42" s="44" t="s">
        <v>33</v>
      </c>
      <c r="C42" s="46">
        <v>549495</v>
      </c>
      <c r="D42" s="46">
        <v>544624</v>
      </c>
      <c r="E42" s="46">
        <v>4871</v>
      </c>
      <c r="H42" s="44" t="s">
        <v>33</v>
      </c>
      <c r="I42" s="4">
        <v>0.68</v>
      </c>
      <c r="J42" s="4">
        <v>0.69</v>
      </c>
      <c r="K42" s="4">
        <v>0.44</v>
      </c>
    </row>
    <row r="43" spans="2:11">
      <c r="B43" s="7"/>
      <c r="C43" s="48">
        <f>SUM(C41:C42)</f>
        <v>802943</v>
      </c>
      <c r="D43" s="48">
        <f>SUM(D41:D42)</f>
        <v>791851</v>
      </c>
      <c r="E43" s="48">
        <f>SUM(E41:E42)</f>
        <v>11092</v>
      </c>
      <c r="J43" s="48"/>
      <c r="K43" s="48"/>
    </row>
    <row r="47" spans="2:11">
      <c r="B47" s="42"/>
      <c r="C47" s="43"/>
      <c r="D47" s="43"/>
      <c r="E47" s="43"/>
      <c r="F47" s="5"/>
    </row>
    <row r="48" spans="2:11">
      <c r="B48" s="44"/>
      <c r="C48" s="45"/>
      <c r="D48" s="45"/>
      <c r="E48" s="45"/>
      <c r="F48" s="5"/>
    </row>
    <row r="49" spans="2:10">
      <c r="B49" s="44"/>
      <c r="C49" s="46"/>
      <c r="D49" s="46"/>
      <c r="E49" s="46"/>
      <c r="F49" s="5"/>
    </row>
    <row r="50" spans="2:10">
      <c r="B50" s="44"/>
      <c r="C50" s="46"/>
      <c r="D50" s="46"/>
      <c r="E50" s="46"/>
      <c r="F50" s="5"/>
      <c r="J50" s="47">
        <f>C68+C69</f>
        <v>723494</v>
      </c>
    </row>
    <row r="51" spans="2:10">
      <c r="B51" s="42"/>
      <c r="C51" s="43"/>
      <c r="D51" s="43"/>
      <c r="E51" s="43"/>
      <c r="F51" s="5"/>
    </row>
    <row r="52" spans="2:10">
      <c r="B52" s="42"/>
      <c r="C52" s="43"/>
      <c r="D52" s="43"/>
      <c r="E52" s="43"/>
      <c r="F52" s="5"/>
    </row>
    <row r="53" spans="2:10">
      <c r="B53" s="44"/>
      <c r="C53" s="46"/>
      <c r="D53" s="46"/>
      <c r="E53" s="46"/>
      <c r="F53" s="5"/>
    </row>
    <row r="54" spans="2:10">
      <c r="B54" s="44"/>
      <c r="C54" s="46"/>
      <c r="D54" s="46"/>
      <c r="E54" s="46"/>
      <c r="F54" s="5"/>
    </row>
    <row r="55" spans="2:10">
      <c r="B55" s="44"/>
      <c r="C55" s="46"/>
      <c r="D55" s="46"/>
      <c r="E55" s="46"/>
      <c r="F55" s="5"/>
    </row>
    <row r="56" spans="2:10">
      <c r="B56" s="42"/>
      <c r="C56" s="43"/>
      <c r="D56" s="43"/>
      <c r="E56" s="43"/>
      <c r="F56" s="5"/>
    </row>
    <row r="57" spans="2:10">
      <c r="B57" s="44"/>
      <c r="C57" s="46"/>
      <c r="D57" s="46"/>
      <c r="E57" s="46"/>
      <c r="F57" s="5"/>
    </row>
    <row r="58" spans="2:10">
      <c r="B58" s="44"/>
      <c r="C58" s="46"/>
      <c r="D58" s="46"/>
      <c r="E58" s="46"/>
      <c r="F58" s="5"/>
    </row>
    <row r="59" spans="2:10">
      <c r="B59" s="2"/>
      <c r="C59" s="41"/>
      <c r="D59" s="41"/>
      <c r="E59" s="41"/>
      <c r="F59" s="5"/>
    </row>
    <row r="60" spans="2:10">
      <c r="B60" s="5"/>
      <c r="C60" s="5"/>
      <c r="D60" s="5"/>
      <c r="E60" s="5"/>
      <c r="F60" s="5"/>
    </row>
    <row r="66" spans="2:10" ht="13.5" thickBot="1"/>
    <row r="67" spans="2:10" ht="39" thickTop="1">
      <c r="B67" s="24" t="s">
        <v>31</v>
      </c>
      <c r="C67" s="27">
        <v>723494</v>
      </c>
      <c r="D67" s="27">
        <v>763643</v>
      </c>
      <c r="E67" s="27">
        <v>802943</v>
      </c>
      <c r="F67" s="26">
        <v>10.981293555993554</v>
      </c>
      <c r="H67" s="24" t="s">
        <v>31</v>
      </c>
      <c r="I67" s="35" t="s">
        <v>35</v>
      </c>
      <c r="J67" s="23" t="s">
        <v>36</v>
      </c>
    </row>
    <row r="68" spans="2:10">
      <c r="B68" s="7" t="s">
        <v>32</v>
      </c>
      <c r="C68" s="28">
        <v>224512</v>
      </c>
      <c r="D68" s="28">
        <v>238833</v>
      </c>
      <c r="E68" s="28">
        <v>253448</v>
      </c>
      <c r="F68" s="25">
        <v>12.888397947548459</v>
      </c>
    </row>
    <row r="69" spans="2:10">
      <c r="B69" s="6" t="s">
        <v>33</v>
      </c>
      <c r="C69" s="29">
        <v>498982</v>
      </c>
      <c r="D69" s="29">
        <v>524810</v>
      </c>
      <c r="E69" s="29">
        <v>549495</v>
      </c>
      <c r="F69" s="36">
        <v>10.123210857305477</v>
      </c>
      <c r="G69" s="7" t="s">
        <v>32</v>
      </c>
      <c r="H69" s="28">
        <v>253448</v>
      </c>
    </row>
    <row r="70" spans="2:10">
      <c r="B70" s="7"/>
      <c r="C70" s="30"/>
      <c r="D70" s="30"/>
      <c r="E70" s="30"/>
      <c r="F70" s="37"/>
      <c r="G70" s="6" t="s">
        <v>33</v>
      </c>
      <c r="H70" s="29">
        <v>549495</v>
      </c>
    </row>
    <row r="71" spans="2:10" ht="25.5">
      <c r="B71" s="23" t="s">
        <v>34</v>
      </c>
      <c r="C71" s="31"/>
      <c r="D71" s="31"/>
      <c r="E71" s="31"/>
      <c r="F71" s="38"/>
    </row>
    <row r="72" spans="2:10">
      <c r="B72" s="35" t="s">
        <v>35</v>
      </c>
      <c r="C72" s="32">
        <v>713052</v>
      </c>
      <c r="D72" s="32">
        <v>753136</v>
      </c>
      <c r="E72" s="32">
        <v>791851</v>
      </c>
      <c r="F72" s="39">
        <v>11.05094719599693</v>
      </c>
    </row>
    <row r="73" spans="2:10">
      <c r="B73" s="6" t="s">
        <v>32</v>
      </c>
      <c r="C73" s="29">
        <v>218707</v>
      </c>
      <c r="D73" s="29">
        <v>233021</v>
      </c>
      <c r="E73" s="29">
        <v>247227</v>
      </c>
      <c r="F73" s="36">
        <v>13.040277631717313</v>
      </c>
    </row>
    <row r="74" spans="2:10">
      <c r="B74" s="7" t="s">
        <v>33</v>
      </c>
      <c r="C74" s="30">
        <v>494345</v>
      </c>
      <c r="D74" s="30">
        <v>520115</v>
      </c>
      <c r="E74" s="30">
        <v>544624</v>
      </c>
      <c r="F74" s="37">
        <v>10.170832111177418</v>
      </c>
    </row>
    <row r="75" spans="2:10">
      <c r="B75" s="7"/>
      <c r="C75" s="30"/>
      <c r="D75" s="30"/>
      <c r="E75" s="30"/>
      <c r="F75" s="37"/>
      <c r="H75" s="47"/>
    </row>
    <row r="76" spans="2:10">
      <c r="B76" s="23" t="s">
        <v>36</v>
      </c>
      <c r="C76" s="31">
        <v>10442</v>
      </c>
      <c r="D76" s="31">
        <v>10507</v>
      </c>
      <c r="E76" s="31">
        <v>11092</v>
      </c>
      <c r="F76" s="38">
        <v>6.224861137713078</v>
      </c>
    </row>
    <row r="77" spans="2:10">
      <c r="B77" s="7" t="s">
        <v>32</v>
      </c>
      <c r="C77" s="30">
        <v>5805</v>
      </c>
      <c r="D77" s="30">
        <v>5812</v>
      </c>
      <c r="E77" s="30">
        <v>6221</v>
      </c>
      <c r="F77" s="37">
        <v>7.1662360034453032</v>
      </c>
    </row>
    <row r="78" spans="2:10">
      <c r="B78" s="6" t="s">
        <v>33</v>
      </c>
      <c r="C78" s="29">
        <v>4637</v>
      </c>
      <c r="D78" s="29">
        <v>4695</v>
      </c>
      <c r="E78" s="29">
        <v>4871</v>
      </c>
      <c r="F78" s="36">
        <v>5.046366185033424</v>
      </c>
    </row>
    <row r="79" spans="2:10" ht="13.5" thickBot="1">
      <c r="B79" s="33" t="s">
        <v>37</v>
      </c>
      <c r="C79" s="34">
        <v>723494</v>
      </c>
      <c r="D79" s="34">
        <v>763643</v>
      </c>
      <c r="E79" s="34">
        <v>802943</v>
      </c>
      <c r="F79" s="40">
        <v>10.981293555993554</v>
      </c>
    </row>
    <row r="80" spans="2:10" ht="13.5" thickTop="1"/>
    <row r="84" spans="2:3" ht="13.5" thickBot="1"/>
    <row r="85" spans="2:3" ht="30.75" thickTop="1">
      <c r="B85" s="49" t="s">
        <v>26</v>
      </c>
      <c r="C85" s="50">
        <f>SUM(C86:C90)</f>
        <v>14414</v>
      </c>
    </row>
    <row r="86" spans="2:3" ht="30">
      <c r="B86" s="51" t="s">
        <v>40</v>
      </c>
      <c r="C86" s="52">
        <v>7657</v>
      </c>
    </row>
    <row r="87" spans="2:3" ht="30">
      <c r="B87" s="53" t="s">
        <v>11</v>
      </c>
      <c r="C87" s="54">
        <v>2780</v>
      </c>
    </row>
    <row r="88" spans="2:3" ht="30">
      <c r="B88" s="51" t="s">
        <v>23</v>
      </c>
      <c r="C88" s="52">
        <v>2350</v>
      </c>
    </row>
    <row r="89" spans="2:3" ht="30">
      <c r="B89" s="53" t="s">
        <v>4</v>
      </c>
      <c r="C89" s="54">
        <v>766</v>
      </c>
    </row>
    <row r="90" spans="2:3" ht="15">
      <c r="B90" s="51" t="s">
        <v>10</v>
      </c>
      <c r="C90" s="52">
        <v>861</v>
      </c>
    </row>
    <row r="91" spans="2:3" ht="15">
      <c r="B91" s="51" t="s">
        <v>38</v>
      </c>
      <c r="C91" s="52">
        <v>461</v>
      </c>
    </row>
    <row r="92" spans="2:3" ht="15.75" thickBot="1">
      <c r="B92" s="53" t="s">
        <v>39</v>
      </c>
      <c r="C92" s="54">
        <v>6493</v>
      </c>
    </row>
    <row r="93" spans="2:3" ht="15.75" thickBot="1">
      <c r="B93" s="55" t="s">
        <v>29</v>
      </c>
      <c r="C93" s="56">
        <f>SUM(C86:C90,C91:C92)</f>
        <v>21368</v>
      </c>
    </row>
    <row r="94" spans="2:3" ht="13.5" thickTop="1"/>
    <row r="98" spans="2:3" ht="14.25">
      <c r="B98" s="60" t="s">
        <v>5</v>
      </c>
      <c r="C98" s="90">
        <v>0.1</v>
      </c>
    </row>
    <row r="99" spans="2:3" ht="14.25">
      <c r="B99" s="61" t="s">
        <v>6</v>
      </c>
      <c r="C99" s="90">
        <v>0.6</v>
      </c>
    </row>
    <row r="100" spans="2:3" ht="14.25">
      <c r="B100" s="60" t="s">
        <v>54</v>
      </c>
      <c r="C100" s="90">
        <v>0.9</v>
      </c>
    </row>
    <row r="101" spans="2:3" ht="14.25">
      <c r="B101" s="60" t="s">
        <v>8</v>
      </c>
      <c r="C101" s="90">
        <v>1.6</v>
      </c>
    </row>
    <row r="102" spans="2:3" ht="14.25">
      <c r="B102" s="61" t="s">
        <v>9</v>
      </c>
      <c r="C102" s="90">
        <v>1.8</v>
      </c>
    </row>
    <row r="103" spans="2:3" ht="14.25">
      <c r="B103" s="60" t="s">
        <v>7</v>
      </c>
      <c r="C103" s="90">
        <v>2.1</v>
      </c>
    </row>
    <row r="104" spans="2:3" ht="14.25">
      <c r="B104" s="61" t="s">
        <v>14</v>
      </c>
      <c r="C104" s="90">
        <v>2.5</v>
      </c>
    </row>
    <row r="105" spans="2:3" ht="14.25">
      <c r="B105" s="60" t="s">
        <v>10</v>
      </c>
      <c r="C105" s="90">
        <v>2.7</v>
      </c>
    </row>
    <row r="106" spans="2:3" ht="14.25">
      <c r="B106" s="61" t="s">
        <v>4</v>
      </c>
      <c r="C106" s="90">
        <v>3</v>
      </c>
    </row>
    <row r="107" spans="2:3" ht="14.25">
      <c r="B107" s="61" t="s">
        <v>16</v>
      </c>
      <c r="C107" s="90">
        <v>6.3</v>
      </c>
    </row>
    <row r="108" spans="2:3" ht="14.25">
      <c r="B108" s="61" t="s">
        <v>11</v>
      </c>
      <c r="C108" s="90">
        <v>7.3</v>
      </c>
    </row>
    <row r="109" spans="2:3" ht="14.25">
      <c r="B109" s="60" t="s">
        <v>3</v>
      </c>
      <c r="C109" s="90">
        <v>25.8</v>
      </c>
    </row>
    <row r="110" spans="2:3" ht="14.25">
      <c r="B110" s="60" t="s">
        <v>15</v>
      </c>
      <c r="C110" s="90">
        <v>45.4</v>
      </c>
    </row>
    <row r="111" spans="2:3" ht="15" thickBot="1">
      <c r="B111" s="62" t="s">
        <v>29</v>
      </c>
      <c r="C111" s="90">
        <f>SUM(C98,C99:C108,C109:C110)</f>
        <v>100.1</v>
      </c>
    </row>
    <row r="112" spans="2:3" ht="13.5" thickTop="1"/>
    <row r="116" spans="2:9" ht="14.25">
      <c r="B116" s="66"/>
      <c r="C116" s="67"/>
      <c r="D116" s="68"/>
      <c r="E116" s="68"/>
    </row>
    <row r="117" spans="2:9" ht="28.5">
      <c r="B117" s="64" t="s">
        <v>41</v>
      </c>
      <c r="C117" s="70">
        <v>9174015</v>
      </c>
      <c r="D117" s="65">
        <v>11811897</v>
      </c>
      <c r="E117" s="65">
        <v>12789328</v>
      </c>
      <c r="F117" s="1"/>
      <c r="G117" s="71" t="s">
        <v>53</v>
      </c>
      <c r="H117" s="71" t="s">
        <v>52</v>
      </c>
      <c r="I117" s="71" t="s">
        <v>46</v>
      </c>
    </row>
    <row r="118" spans="2:9" ht="14.25">
      <c r="B118" s="59" t="s">
        <v>42</v>
      </c>
      <c r="C118" s="9">
        <v>5704705</v>
      </c>
      <c r="D118" s="9">
        <v>7563540</v>
      </c>
      <c r="E118" s="9">
        <v>8090782</v>
      </c>
      <c r="F118" s="72" t="s">
        <v>42</v>
      </c>
      <c r="G118" s="13">
        <v>8090782</v>
      </c>
      <c r="H118" s="13">
        <v>303766</v>
      </c>
      <c r="I118" s="13">
        <v>250624</v>
      </c>
    </row>
    <row r="119" spans="2:9" ht="14.25">
      <c r="B119" s="58" t="s">
        <v>43</v>
      </c>
      <c r="C119" s="10">
        <v>1959143</v>
      </c>
      <c r="D119" s="10">
        <v>2471308</v>
      </c>
      <c r="E119" s="10">
        <v>2525740</v>
      </c>
      <c r="F119" s="72" t="s">
        <v>43</v>
      </c>
      <c r="G119" s="13">
        <v>2525740</v>
      </c>
      <c r="H119" s="13">
        <v>41670</v>
      </c>
      <c r="I119" s="13">
        <v>33912</v>
      </c>
    </row>
    <row r="120" spans="2:9" ht="14.25">
      <c r="B120" s="59" t="s">
        <v>44</v>
      </c>
      <c r="C120" s="9">
        <v>1510167</v>
      </c>
      <c r="D120" s="9">
        <v>1777049</v>
      </c>
      <c r="E120" s="9">
        <v>2172806</v>
      </c>
      <c r="F120" s="72" t="s">
        <v>44</v>
      </c>
      <c r="G120" s="13">
        <v>2172806</v>
      </c>
      <c r="H120" s="13">
        <v>10073</v>
      </c>
      <c r="I120" s="13">
        <v>4751</v>
      </c>
    </row>
    <row r="121" spans="2:9" ht="14.25">
      <c r="B121" s="58"/>
      <c r="C121" s="11"/>
      <c r="D121" s="11"/>
      <c r="E121" s="11"/>
      <c r="F121" s="1"/>
      <c r="G121" s="1"/>
      <c r="H121" s="1"/>
      <c r="I121" s="1"/>
    </row>
    <row r="122" spans="2:9" ht="14.25">
      <c r="B122" s="57" t="s">
        <v>45</v>
      </c>
      <c r="C122" s="69">
        <v>276504</v>
      </c>
      <c r="D122" s="69">
        <v>288801</v>
      </c>
      <c r="E122" s="69">
        <v>355509</v>
      </c>
    </row>
    <row r="123" spans="2:9" ht="14.25">
      <c r="B123" s="58" t="s">
        <v>42</v>
      </c>
      <c r="C123" s="10">
        <v>225590</v>
      </c>
      <c r="D123" s="10">
        <v>255455</v>
      </c>
      <c r="E123" s="10">
        <v>303766</v>
      </c>
    </row>
    <row r="124" spans="2:9" ht="14.25">
      <c r="B124" s="59" t="s">
        <v>43</v>
      </c>
      <c r="C124" s="9">
        <v>48688</v>
      </c>
      <c r="D124" s="9">
        <v>27868</v>
      </c>
      <c r="E124" s="9">
        <v>41670</v>
      </c>
    </row>
    <row r="125" spans="2:9" ht="14.25">
      <c r="B125" s="58" t="s">
        <v>44</v>
      </c>
      <c r="C125" s="10">
        <v>2226</v>
      </c>
      <c r="D125" s="10">
        <v>5478</v>
      </c>
      <c r="E125" s="10">
        <v>10073</v>
      </c>
    </row>
    <row r="126" spans="2:9" ht="14.25">
      <c r="B126" s="59"/>
      <c r="C126" s="12"/>
      <c r="D126" s="12"/>
      <c r="E126" s="12"/>
    </row>
    <row r="127" spans="2:9" ht="14.25">
      <c r="B127" s="64" t="s">
        <v>46</v>
      </c>
      <c r="C127" s="70">
        <v>280218</v>
      </c>
      <c r="D127" s="70">
        <v>284336</v>
      </c>
      <c r="E127" s="70">
        <v>289287</v>
      </c>
    </row>
    <row r="128" spans="2:9" ht="14.25">
      <c r="B128" s="59" t="s">
        <v>42</v>
      </c>
      <c r="C128" s="9">
        <v>225735</v>
      </c>
      <c r="D128" s="9">
        <v>217456</v>
      </c>
      <c r="E128" s="9">
        <v>250624</v>
      </c>
    </row>
    <row r="129" spans="2:5" ht="14.25">
      <c r="B129" s="58" t="s">
        <v>43</v>
      </c>
      <c r="C129" s="10">
        <v>52557</v>
      </c>
      <c r="D129" s="10">
        <v>66055</v>
      </c>
      <c r="E129" s="10">
        <v>33912</v>
      </c>
    </row>
    <row r="130" spans="2:5" ht="14.25">
      <c r="B130" s="59" t="s">
        <v>44</v>
      </c>
      <c r="C130" s="9">
        <v>1926</v>
      </c>
      <c r="D130" s="9">
        <v>825</v>
      </c>
      <c r="E130" s="9">
        <v>4751</v>
      </c>
    </row>
    <row r="144" spans="2:5" ht="14.25">
      <c r="B144" s="61" t="s">
        <v>48</v>
      </c>
      <c r="C144" s="79">
        <v>2496345</v>
      </c>
    </row>
    <row r="145" spans="2:9" ht="14.25">
      <c r="B145" s="60" t="s">
        <v>21</v>
      </c>
      <c r="C145" s="80">
        <v>1483860</v>
      </c>
    </row>
    <row r="146" spans="2:9" ht="14.25">
      <c r="B146" s="61" t="s">
        <v>49</v>
      </c>
      <c r="C146" s="79">
        <v>1206573</v>
      </c>
    </row>
    <row r="147" spans="2:9" ht="14.25">
      <c r="B147" s="60" t="s">
        <v>22</v>
      </c>
      <c r="C147" s="80">
        <v>1156231</v>
      </c>
    </row>
    <row r="148" spans="2:9" ht="14.25">
      <c r="B148" s="60" t="s">
        <v>17</v>
      </c>
      <c r="C148" s="80">
        <v>1238334</v>
      </c>
    </row>
    <row r="149" spans="2:9" ht="14.25">
      <c r="B149" s="61" t="s">
        <v>18</v>
      </c>
      <c r="C149" s="79">
        <v>2271315</v>
      </c>
    </row>
    <row r="150" spans="2:9" ht="14.25">
      <c r="B150" s="60" t="s">
        <v>19</v>
      </c>
      <c r="C150" s="80">
        <v>82950</v>
      </c>
    </row>
    <row r="151" spans="2:9" ht="14.25">
      <c r="B151" s="61" t="s">
        <v>20</v>
      </c>
      <c r="C151" s="79">
        <v>2076245</v>
      </c>
    </row>
    <row r="152" spans="2:9" ht="14.25">
      <c r="B152" s="60" t="s">
        <v>51</v>
      </c>
      <c r="C152" s="80">
        <v>777474</v>
      </c>
    </row>
    <row r="155" spans="2:9" ht="13.5" thickBot="1"/>
    <row r="156" spans="2:9" ht="45" customHeight="1" thickTop="1">
      <c r="B156" s="73" t="s">
        <v>47</v>
      </c>
      <c r="C156" s="74">
        <v>4615845</v>
      </c>
      <c r="D156" s="74">
        <v>5834557</v>
      </c>
      <c r="E156" s="74">
        <v>6343009</v>
      </c>
      <c r="F156" s="81">
        <v>37.418154205784646</v>
      </c>
      <c r="H156" s="73" t="s">
        <v>47</v>
      </c>
    </row>
    <row r="157" spans="2:9" ht="14.25">
      <c r="B157" s="61" t="s">
        <v>48</v>
      </c>
      <c r="C157" s="79">
        <v>1936445</v>
      </c>
      <c r="D157" s="79">
        <v>2334333</v>
      </c>
      <c r="E157" s="79">
        <v>2496345</v>
      </c>
      <c r="F157" s="82">
        <v>28.913808551236929</v>
      </c>
      <c r="H157" s="61" t="s">
        <v>48</v>
      </c>
      <c r="I157" s="4">
        <v>0.39355848304802971</v>
      </c>
    </row>
    <row r="158" spans="2:9" ht="14.25">
      <c r="B158" s="60" t="s">
        <v>21</v>
      </c>
      <c r="C158" s="80">
        <v>1057529</v>
      </c>
      <c r="D158" s="80">
        <v>1428817</v>
      </c>
      <c r="E158" s="80">
        <v>1483860</v>
      </c>
      <c r="F158" s="83">
        <v>40.313882645298627</v>
      </c>
      <c r="H158" s="60" t="s">
        <v>21</v>
      </c>
      <c r="I158" s="4">
        <v>0.23393629111987702</v>
      </c>
    </row>
    <row r="159" spans="2:9" ht="14.25">
      <c r="B159" s="61" t="s">
        <v>49</v>
      </c>
      <c r="C159" s="79">
        <v>969205</v>
      </c>
      <c r="D159" s="79">
        <v>1187462</v>
      </c>
      <c r="E159" s="79">
        <v>1206573</v>
      </c>
      <c r="F159" s="82">
        <v>24.491000355961855</v>
      </c>
      <c r="H159" s="61" t="s">
        <v>49</v>
      </c>
      <c r="I159" s="4">
        <v>0.19022091880998435</v>
      </c>
    </row>
    <row r="160" spans="2:9" ht="14.25">
      <c r="B160" s="60" t="s">
        <v>22</v>
      </c>
      <c r="C160" s="80">
        <v>652666</v>
      </c>
      <c r="D160" s="80">
        <v>883945</v>
      </c>
      <c r="E160" s="80">
        <v>1156231</v>
      </c>
      <c r="F160" s="83">
        <v>77.155083917348222</v>
      </c>
      <c r="H160" s="60" t="s">
        <v>22</v>
      </c>
      <c r="I160" s="4">
        <v>0.1822843070221089</v>
      </c>
    </row>
    <row r="161" spans="2:9" ht="42.75">
      <c r="B161" s="57" t="s">
        <v>50</v>
      </c>
      <c r="C161" s="86">
        <v>4558170</v>
      </c>
      <c r="D161" s="86">
        <v>5977340</v>
      </c>
      <c r="E161" s="86">
        <v>6446318</v>
      </c>
      <c r="F161" s="84">
        <v>41.423378241706658</v>
      </c>
      <c r="H161" s="57" t="s">
        <v>50</v>
      </c>
      <c r="I161" s="4"/>
    </row>
    <row r="162" spans="2:9" ht="14.25">
      <c r="B162" s="60" t="s">
        <v>17</v>
      </c>
      <c r="C162" s="80">
        <v>990396</v>
      </c>
      <c r="D162" s="80">
        <v>1161244</v>
      </c>
      <c r="E162" s="80">
        <v>1238334</v>
      </c>
      <c r="F162" s="83">
        <v>25.03422873274932</v>
      </c>
      <c r="H162" s="60" t="s">
        <v>17</v>
      </c>
      <c r="I162" s="4">
        <v>0.19209942792148946</v>
      </c>
    </row>
    <row r="163" spans="2:9" ht="14.25">
      <c r="B163" s="61" t="s">
        <v>18</v>
      </c>
      <c r="C163" s="79">
        <v>1818944</v>
      </c>
      <c r="D163" s="79">
        <v>2061363</v>
      </c>
      <c r="E163" s="79">
        <v>2271315</v>
      </c>
      <c r="F163" s="82">
        <v>24.869979504591665</v>
      </c>
      <c r="H163" s="61" t="s">
        <v>18</v>
      </c>
      <c r="I163" s="4">
        <v>0.35234299642059236</v>
      </c>
    </row>
    <row r="164" spans="2:9" ht="14.25">
      <c r="B164" s="60" t="s">
        <v>19</v>
      </c>
      <c r="C164" s="80">
        <v>55248</v>
      </c>
      <c r="D164" s="80">
        <v>66278</v>
      </c>
      <c r="E164" s="80">
        <v>82950</v>
      </c>
      <c r="F164" s="83">
        <v>50.14118158123371</v>
      </c>
      <c r="H164" s="60" t="s">
        <v>19</v>
      </c>
      <c r="I164" s="4">
        <v>1.2867810740953207E-2</v>
      </c>
    </row>
    <row r="165" spans="2:9" ht="14.25">
      <c r="B165" s="61" t="s">
        <v>20</v>
      </c>
      <c r="C165" s="79">
        <v>1012121</v>
      </c>
      <c r="D165" s="79">
        <v>1943677</v>
      </c>
      <c r="E165" s="79">
        <v>2076245</v>
      </c>
      <c r="F165" s="82">
        <v>105.13802203491478</v>
      </c>
      <c r="H165" s="61" t="s">
        <v>20</v>
      </c>
      <c r="I165" s="4">
        <v>0.32208231117360331</v>
      </c>
    </row>
    <row r="166" spans="2:9" ht="15" thickBot="1">
      <c r="B166" s="60" t="s">
        <v>51</v>
      </c>
      <c r="C166" s="80">
        <v>681461</v>
      </c>
      <c r="D166" s="80">
        <v>744778</v>
      </c>
      <c r="E166" s="80">
        <v>777474</v>
      </c>
      <c r="F166" s="85">
        <v>14.089287574784182</v>
      </c>
      <c r="H166" s="60" t="s">
        <v>51</v>
      </c>
      <c r="I166" s="4">
        <v>0.12060745374336171</v>
      </c>
    </row>
    <row r="167" spans="2:9" ht="15.75" thickBot="1">
      <c r="B167" s="75" t="s">
        <v>29</v>
      </c>
      <c r="C167" s="76">
        <v>9174015</v>
      </c>
      <c r="D167" s="76">
        <v>11811897</v>
      </c>
      <c r="E167" s="77">
        <v>12789327</v>
      </c>
      <c r="F167" s="78">
        <v>39.408176245624183</v>
      </c>
      <c r="H167" s="75" t="s">
        <v>29</v>
      </c>
    </row>
    <row r="168" spans="2:9" ht="13.5" thickTop="1"/>
    <row r="171" spans="2:9" ht="13.5" thickBot="1"/>
    <row r="172" spans="2:9" ht="15" thickTop="1">
      <c r="B172" s="73"/>
    </row>
    <row r="173" spans="2:9" ht="14.25">
      <c r="B173" s="61" t="s">
        <v>48</v>
      </c>
      <c r="C173" s="4">
        <v>0.39355848304802971</v>
      </c>
    </row>
    <row r="174" spans="2:9" ht="14.25">
      <c r="B174" s="60" t="s">
        <v>21</v>
      </c>
      <c r="C174" s="4">
        <v>0.23393629111987702</v>
      </c>
    </row>
    <row r="175" spans="2:9" ht="14.25">
      <c r="B175" s="61" t="s">
        <v>49</v>
      </c>
      <c r="C175" s="4">
        <v>0.19022091880998435</v>
      </c>
    </row>
    <row r="176" spans="2:9" ht="14.25">
      <c r="B176" s="60" t="s">
        <v>22</v>
      </c>
      <c r="C176" s="4">
        <v>0.1822843070221089</v>
      </c>
    </row>
    <row r="177" spans="2:3" ht="14.25">
      <c r="B177" s="87"/>
      <c r="C177" s="4"/>
    </row>
    <row r="178" spans="2:3" ht="15" customHeight="1">
      <c r="B178" s="63"/>
    </row>
    <row r="179" spans="2:3" ht="14.25">
      <c r="B179" s="60" t="s">
        <v>19</v>
      </c>
      <c r="C179" s="4">
        <v>1.2867810740953207E-2</v>
      </c>
    </row>
    <row r="180" spans="2:3" ht="14.25">
      <c r="B180" s="60" t="s">
        <v>51</v>
      </c>
      <c r="C180" s="4">
        <v>0.12060745374336171</v>
      </c>
    </row>
    <row r="181" spans="2:3" ht="14.25">
      <c r="B181" s="60" t="s">
        <v>17</v>
      </c>
      <c r="C181" s="4">
        <v>0.36209942792148903</v>
      </c>
    </row>
    <row r="182" spans="2:3" ht="14.25">
      <c r="B182" s="61" t="s">
        <v>20</v>
      </c>
      <c r="C182" s="4">
        <v>0.32208231117360331</v>
      </c>
    </row>
    <row r="183" spans="2:3" ht="14.25">
      <c r="B183" s="61" t="s">
        <v>18</v>
      </c>
      <c r="C183" s="4">
        <v>0.35234299642059236</v>
      </c>
    </row>
  </sheetData>
  <phoneticPr fontId="23" type="noConversion"/>
  <pageMargins left="0.70866141732283472" right="0.70866141732283472" top="0.74803149606299213" bottom="0.74803149606299213" header="0.31496062992125984" footer="0.31496062992125984"/>
  <pageSetup paperSize="9" scale="27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5" sqref="E25"/>
    </sheetView>
  </sheetViews>
  <sheetFormatPr baseColWidth="10" defaultRowHeight="12.75"/>
  <sheetData>
    <row r="1" spans="1:1" ht="120.75" thickBot="1">
      <c r="A1" s="91" t="s">
        <v>58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A26"/>
    </sheetView>
  </sheetViews>
  <sheetFormatPr baseColWidth="10" defaultRowHeight="12.75"/>
  <sheetData>
    <row r="1" spans="1:1" ht="105.75" thickBot="1">
      <c r="A1" s="91" t="s">
        <v>59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A26"/>
    </sheetView>
  </sheetViews>
  <sheetFormatPr baseColWidth="10" defaultRowHeight="12.75"/>
  <sheetData>
    <row r="1" spans="1:1" ht="75.75" thickBot="1">
      <c r="A1" s="91" t="s">
        <v>60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sheetData>
    <row r="1" spans="1:1" ht="75.75" thickBot="1">
      <c r="A1" s="91" t="s">
        <v>61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A3"/>
    </sheetView>
  </sheetViews>
  <sheetFormatPr baseColWidth="10" defaultRowHeight="12.75"/>
  <sheetData>
    <row r="1" spans="1:1" ht="45.75" thickBot="1">
      <c r="A1" s="91" t="s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R76"/>
  <sheetViews>
    <sheetView zoomScaleNormal="100" zoomScaleSheetLayoutView="100" workbookViewId="0"/>
  </sheetViews>
  <sheetFormatPr baseColWidth="10" defaultRowHeight="14.25"/>
  <cols>
    <col min="1" max="1" width="2.5703125" style="92" customWidth="1"/>
    <col min="2" max="2" width="28" style="105" customWidth="1"/>
    <col min="3" max="4" width="10.42578125" style="105" customWidth="1"/>
    <col min="5" max="5" width="8.7109375" style="105" customWidth="1"/>
    <col min="6" max="6" width="11.28515625" style="105" customWidth="1"/>
    <col min="7" max="7" width="10.28515625" style="105" customWidth="1"/>
    <col min="8" max="8" width="9.5703125" style="105" customWidth="1"/>
    <col min="9" max="9" width="10.85546875" style="105" customWidth="1"/>
    <col min="10" max="10" width="10.5703125" style="105" customWidth="1"/>
    <col min="11" max="11" width="2" style="92" customWidth="1"/>
    <col min="12" max="13" width="10.85546875" style="92" customWidth="1"/>
    <col min="14" max="17" width="10.85546875" style="92" hidden="1" customWidth="1"/>
    <col min="18" max="18" width="24.28515625" style="92" hidden="1" customWidth="1"/>
    <col min="19" max="19" width="20.140625" style="92" hidden="1" customWidth="1"/>
    <col min="20" max="20" width="24.85546875" style="92" hidden="1" customWidth="1"/>
    <col min="21" max="21" width="17.5703125" style="104" hidden="1" customWidth="1"/>
    <col min="22" max="22" width="0" style="92" hidden="1" customWidth="1"/>
    <col min="23" max="23" width="13.140625" style="92" hidden="1" customWidth="1"/>
    <col min="24" max="24" width="0" style="92" hidden="1" customWidth="1"/>
    <col min="25" max="25" width="6.5703125" style="92" hidden="1" customWidth="1"/>
    <col min="26" max="26" width="22.140625" style="92" hidden="1" customWidth="1"/>
    <col min="27" max="28" width="16.28515625" style="92" bestFit="1" customWidth="1"/>
    <col min="29" max="29" width="18.85546875" style="92" bestFit="1" customWidth="1"/>
    <col min="30" max="44" width="11.42578125" style="92"/>
    <col min="45" max="16384" width="11.42578125" style="105"/>
  </cols>
  <sheetData>
    <row r="1" spans="2:24" s="92" customFormat="1">
      <c r="L1" s="94" t="s">
        <v>110</v>
      </c>
      <c r="U1" s="104"/>
    </row>
    <row r="2" spans="2:24" s="92" customFormat="1">
      <c r="O2" s="135" t="s">
        <v>77</v>
      </c>
      <c r="P2" s="106"/>
      <c r="R2" s="104"/>
    </row>
    <row r="3" spans="2:24" s="92" customFormat="1">
      <c r="P3" s="131"/>
      <c r="Q3" s="131"/>
      <c r="R3" s="104"/>
    </row>
    <row r="4" spans="2:24" s="92" customFormat="1">
      <c r="N4" s="104"/>
      <c r="O4" s="107"/>
      <c r="P4" s="132" t="s">
        <v>0</v>
      </c>
      <c r="Q4" s="133"/>
      <c r="R4" s="133"/>
      <c r="S4" s="134"/>
      <c r="T4" s="108"/>
      <c r="U4" s="132" t="s">
        <v>82</v>
      </c>
      <c r="V4" s="133"/>
      <c r="W4" s="133"/>
      <c r="X4" s="134"/>
    </row>
    <row r="5" spans="2:24" s="92" customFormat="1">
      <c r="N5" s="117">
        <v>12.445715827109433</v>
      </c>
      <c r="O5" s="107" t="s">
        <v>25</v>
      </c>
      <c r="P5" s="107">
        <v>2007</v>
      </c>
      <c r="Q5" s="107">
        <v>2008</v>
      </c>
      <c r="R5" s="110">
        <v>2009</v>
      </c>
      <c r="S5" s="111">
        <v>2010</v>
      </c>
      <c r="T5" s="112"/>
      <c r="U5" s="107">
        <v>2007</v>
      </c>
      <c r="V5" s="107">
        <v>2008</v>
      </c>
      <c r="W5" s="107">
        <v>2009</v>
      </c>
      <c r="X5" s="111">
        <v>2010</v>
      </c>
    </row>
    <row r="6" spans="2:24" s="92" customFormat="1">
      <c r="N6" s="117">
        <v>3.7021833473779142</v>
      </c>
      <c r="O6" s="107" t="s">
        <v>66</v>
      </c>
      <c r="P6" s="107">
        <v>21970</v>
      </c>
      <c r="Q6" s="107">
        <v>22158</v>
      </c>
      <c r="R6" s="110">
        <v>23614</v>
      </c>
      <c r="S6" s="107">
        <v>24960</v>
      </c>
      <c r="T6" s="113"/>
      <c r="U6" s="107">
        <v>16.2</v>
      </c>
      <c r="V6" s="107"/>
      <c r="W6" s="107"/>
      <c r="X6" s="107"/>
    </row>
    <row r="7" spans="2:24" s="92" customFormat="1">
      <c r="M7" s="114"/>
      <c r="N7" s="117">
        <v>2.0021336982841844</v>
      </c>
      <c r="O7" s="107" t="s">
        <v>67</v>
      </c>
      <c r="P7" s="107">
        <v>3009</v>
      </c>
      <c r="Q7" s="107">
        <v>3145</v>
      </c>
      <c r="R7" s="110">
        <v>3363</v>
      </c>
      <c r="S7" s="115">
        <v>3534</v>
      </c>
      <c r="T7" s="116"/>
      <c r="U7" s="107">
        <v>2.2000000000000002</v>
      </c>
      <c r="V7" s="107"/>
      <c r="W7" s="107"/>
      <c r="X7" s="115"/>
    </row>
    <row r="8" spans="2:24" s="92" customFormat="1">
      <c r="N8" s="117">
        <v>1.3759156693054311</v>
      </c>
      <c r="O8" s="107" t="s">
        <v>68</v>
      </c>
      <c r="P8" s="107">
        <v>397</v>
      </c>
      <c r="Q8" s="107">
        <v>494</v>
      </c>
      <c r="R8" s="110">
        <v>528</v>
      </c>
      <c r="S8" s="115">
        <v>523</v>
      </c>
      <c r="T8" s="116"/>
      <c r="U8" s="107">
        <v>0.3</v>
      </c>
      <c r="V8" s="107"/>
      <c r="W8" s="107"/>
      <c r="X8" s="115"/>
    </row>
    <row r="9" spans="2:24" s="92" customFormat="1">
      <c r="N9" s="117">
        <v>0.11245464604900156</v>
      </c>
      <c r="O9" s="107" t="s">
        <v>2</v>
      </c>
      <c r="P9" s="107">
        <v>8816</v>
      </c>
      <c r="Q9" s="107">
        <v>9037</v>
      </c>
      <c r="R9" s="110">
        <v>10757</v>
      </c>
      <c r="S9" s="115">
        <v>11634</v>
      </c>
      <c r="T9" s="116"/>
      <c r="U9" s="107">
        <v>6.5</v>
      </c>
      <c r="V9" s="107"/>
      <c r="W9" s="107"/>
      <c r="X9" s="115"/>
    </row>
    <row r="10" spans="2:24" s="92" customFormat="1">
      <c r="N10" s="117">
        <v>1.5751000423726167</v>
      </c>
      <c r="O10" s="107" t="s">
        <v>65</v>
      </c>
      <c r="P10" s="107">
        <v>1415</v>
      </c>
      <c r="Q10" s="107">
        <v>1586</v>
      </c>
      <c r="R10" s="110">
        <v>1556</v>
      </c>
      <c r="S10" s="115">
        <v>1861</v>
      </c>
      <c r="T10" s="116"/>
      <c r="U10" s="107">
        <v>1</v>
      </c>
      <c r="V10" s="107"/>
      <c r="W10" s="107"/>
      <c r="X10" s="115"/>
    </row>
    <row r="11" spans="2:24" s="92" customFormat="1">
      <c r="N11" s="117">
        <v>0.52405335054207924</v>
      </c>
      <c r="O11" s="107" t="s">
        <v>69</v>
      </c>
      <c r="P11" s="107">
        <v>14235</v>
      </c>
      <c r="Q11" s="107">
        <v>14891</v>
      </c>
      <c r="R11" s="110">
        <v>15451</v>
      </c>
      <c r="S11" s="118">
        <v>16270</v>
      </c>
      <c r="T11" s="119"/>
      <c r="U11" s="107">
        <v>10.5</v>
      </c>
      <c r="V11" s="107"/>
      <c r="W11" s="107"/>
      <c r="X11" s="118"/>
    </row>
    <row r="12" spans="2:24" s="92" customFormat="1">
      <c r="N12" s="117">
        <v>0.4277686535981628</v>
      </c>
      <c r="O12" s="107" t="s">
        <v>74</v>
      </c>
      <c r="P12" s="107">
        <v>14213955</v>
      </c>
      <c r="Q12" s="107">
        <v>14472879</v>
      </c>
      <c r="R12" s="110">
        <v>14738466</v>
      </c>
      <c r="S12" s="107">
        <v>15012228</v>
      </c>
      <c r="T12" s="113"/>
      <c r="U12" s="107"/>
      <c r="V12" s="107"/>
      <c r="W12" s="107"/>
      <c r="X12" s="107"/>
    </row>
    <row r="13" spans="2:24" s="92" customFormat="1">
      <c r="N13" s="117">
        <v>1.0400217265316156</v>
      </c>
      <c r="O13" s="120" t="s">
        <v>79</v>
      </c>
      <c r="P13" s="120">
        <v>13605485</v>
      </c>
      <c r="R13" s="104"/>
    </row>
    <row r="14" spans="2:24" s="92" customFormat="1">
      <c r="N14" s="117">
        <v>6.4797396050195939</v>
      </c>
      <c r="O14" s="121" t="s">
        <v>70</v>
      </c>
      <c r="R14" s="104"/>
    </row>
    <row r="15" spans="2:24" s="92" customFormat="1" ht="15" thickBot="1">
      <c r="N15" s="117">
        <v>0.3792588062829072</v>
      </c>
      <c r="O15" s="121" t="s">
        <v>71</v>
      </c>
      <c r="R15" s="104"/>
    </row>
    <row r="16" spans="2:24" ht="22.5" customHeight="1" thickBot="1">
      <c r="B16" s="338" t="s">
        <v>25</v>
      </c>
      <c r="C16" s="340" t="s">
        <v>0</v>
      </c>
      <c r="D16" s="340"/>
      <c r="E16" s="340"/>
      <c r="F16" s="340"/>
      <c r="G16" s="340" t="s">
        <v>24</v>
      </c>
      <c r="H16" s="340"/>
      <c r="I16" s="340"/>
      <c r="J16" s="340"/>
      <c r="N16" s="117">
        <v>2.6842115514441414</v>
      </c>
      <c r="O16" s="121" t="s">
        <v>72</v>
      </c>
      <c r="R16" s="104"/>
      <c r="U16" s="92"/>
    </row>
    <row r="17" spans="1:44" ht="30" customHeight="1">
      <c r="B17" s="339"/>
      <c r="C17" s="153">
        <v>2007</v>
      </c>
      <c r="D17" s="153">
        <v>2008</v>
      </c>
      <c r="E17" s="153">
        <v>2009</v>
      </c>
      <c r="F17" s="153">
        <v>2010</v>
      </c>
      <c r="G17" s="153">
        <v>2007</v>
      </c>
      <c r="H17" s="153">
        <v>2008</v>
      </c>
      <c r="I17" s="153">
        <v>2009</v>
      </c>
      <c r="J17" s="153">
        <v>2010</v>
      </c>
      <c r="N17" s="117">
        <v>0.78865251771620049</v>
      </c>
      <c r="O17" s="121" t="s">
        <v>73</v>
      </c>
      <c r="R17" s="104"/>
      <c r="U17" s="92"/>
    </row>
    <row r="18" spans="1:44" ht="15" customHeight="1">
      <c r="B18" s="95" t="s">
        <v>83</v>
      </c>
      <c r="C18" s="100">
        <v>16933</v>
      </c>
      <c r="D18" s="100">
        <v>16912</v>
      </c>
      <c r="E18" s="100">
        <v>18054</v>
      </c>
      <c r="F18" s="100">
        <v>18963</v>
      </c>
      <c r="G18" s="136">
        <f t="shared" ref="G18:J20" si="0">+C18/C$40*10000</f>
        <v>12.445715827109433</v>
      </c>
      <c r="H18" s="136">
        <f t="shared" si="0"/>
        <v>12.250549525374508</v>
      </c>
      <c r="I18" s="136">
        <f t="shared" si="0"/>
        <v>12.890697042272619</v>
      </c>
      <c r="J18" s="136">
        <f t="shared" si="0"/>
        <v>13.349618793514914</v>
      </c>
      <c r="N18" s="117">
        <v>1.8249992558148422</v>
      </c>
      <c r="O18" s="92" t="s">
        <v>81</v>
      </c>
      <c r="R18" s="104"/>
      <c r="U18" s="92"/>
    </row>
    <row r="19" spans="1:44" ht="15" customHeight="1">
      <c r="B19" s="96" t="s">
        <v>84</v>
      </c>
      <c r="C19" s="101">
        <v>5037</v>
      </c>
      <c r="D19" s="101">
        <v>5246</v>
      </c>
      <c r="E19" s="101">
        <v>5560</v>
      </c>
      <c r="F19" s="101">
        <v>5997</v>
      </c>
      <c r="G19" s="137">
        <f t="shared" si="0"/>
        <v>3.7021833473779142</v>
      </c>
      <c r="H19" s="137">
        <f t="shared" si="0"/>
        <v>3.8000462872584362</v>
      </c>
      <c r="I19" s="137">
        <f t="shared" si="0"/>
        <v>3.9698834360826276</v>
      </c>
      <c r="J19" s="137">
        <f t="shared" si="0"/>
        <v>4.2217826243056971</v>
      </c>
      <c r="N19" s="117">
        <v>10.462692068676715</v>
      </c>
      <c r="O19" s="92" t="s">
        <v>71</v>
      </c>
      <c r="R19" s="104"/>
      <c r="U19" s="92"/>
    </row>
    <row r="20" spans="1:44" ht="15" customHeight="1">
      <c r="B20" s="95" t="s">
        <v>85</v>
      </c>
      <c r="C20" s="100">
        <v>2724</v>
      </c>
      <c r="D20" s="100">
        <v>720</v>
      </c>
      <c r="E20" s="100">
        <v>815</v>
      </c>
      <c r="F20" s="100">
        <v>805</v>
      </c>
      <c r="G20" s="136">
        <f t="shared" si="0"/>
        <v>2.0021336982841844</v>
      </c>
      <c r="H20" s="136">
        <f t="shared" si="0"/>
        <v>0.52154657392795922</v>
      </c>
      <c r="I20" s="136">
        <f t="shared" si="0"/>
        <v>0.5819163669797377</v>
      </c>
      <c r="J20" s="136">
        <f t="shared" si="0"/>
        <v>0.56670585502185866</v>
      </c>
      <c r="N20" s="117">
        <v>3.5654737776712846</v>
      </c>
      <c r="O20" s="92" t="s">
        <v>80</v>
      </c>
      <c r="R20" s="104"/>
      <c r="U20" s="92"/>
    </row>
    <row r="21" spans="1:44" ht="15" hidden="1" customHeight="1">
      <c r="B21" s="96" t="s">
        <v>86</v>
      </c>
      <c r="C21" s="101">
        <v>1872</v>
      </c>
      <c r="D21" s="101">
        <v>2487</v>
      </c>
      <c r="E21" s="101">
        <v>2806</v>
      </c>
      <c r="F21" s="101">
        <v>3191</v>
      </c>
      <c r="G21" s="137">
        <f t="shared" ref="G21:G35" si="1">+C21/C$40*10000</f>
        <v>1.3759156693054311</v>
      </c>
      <c r="H21" s="137">
        <f t="shared" ref="H21:J33" si="2">+D21/D$40*10000</f>
        <v>1.8015087907761591</v>
      </c>
      <c r="I21" s="137">
        <f t="shared" si="2"/>
        <v>2.003505921159686</v>
      </c>
      <c r="J21" s="137">
        <f t="shared" si="2"/>
        <v>2.2464079296580755</v>
      </c>
      <c r="N21" s="117">
        <v>3.1604900523575598E-2</v>
      </c>
      <c r="O21" s="121" t="s">
        <v>76</v>
      </c>
      <c r="R21" s="104"/>
      <c r="U21" s="92"/>
    </row>
    <row r="22" spans="1:44" ht="15" hidden="1" customHeight="1">
      <c r="B22" s="95" t="s">
        <v>87</v>
      </c>
      <c r="C22" s="100">
        <v>153</v>
      </c>
      <c r="D22" s="100">
        <v>1875</v>
      </c>
      <c r="E22" s="100">
        <v>2036</v>
      </c>
      <c r="F22" s="100">
        <v>2018</v>
      </c>
      <c r="G22" s="137">
        <f t="shared" si="1"/>
        <v>0.11245464604900156</v>
      </c>
      <c r="H22" s="137">
        <f t="shared" si="2"/>
        <v>1.3581942029373937</v>
      </c>
      <c r="I22" s="137">
        <f t="shared" si="2"/>
        <v>1.4537199057309766</v>
      </c>
      <c r="J22" s="137">
        <f t="shared" si="2"/>
        <v>1.4206365409119388</v>
      </c>
      <c r="R22" s="104"/>
      <c r="U22" s="92"/>
    </row>
    <row r="23" spans="1:44" ht="15" customHeight="1">
      <c r="B23" s="96" t="s">
        <v>88</v>
      </c>
      <c r="C23" s="101">
        <v>2143</v>
      </c>
      <c r="D23" s="101">
        <v>229</v>
      </c>
      <c r="E23" s="101">
        <v>244</v>
      </c>
      <c r="F23" s="101">
        <v>222</v>
      </c>
      <c r="G23" s="137">
        <f t="shared" si="1"/>
        <v>1.5751000423726167</v>
      </c>
      <c r="H23" s="137">
        <f t="shared" si="2"/>
        <v>0.16588078531875369</v>
      </c>
      <c r="I23" s="137">
        <f t="shared" si="2"/>
        <v>0.17421790618779878</v>
      </c>
      <c r="J23" s="137">
        <f t="shared" si="2"/>
        <v>0.15628409914888525</v>
      </c>
      <c r="U23" s="92"/>
    </row>
    <row r="24" spans="1:44" ht="15" hidden="1" customHeight="1">
      <c r="B24" s="95" t="s">
        <v>89</v>
      </c>
      <c r="C24" s="101">
        <v>713</v>
      </c>
      <c r="D24" s="101">
        <v>2239</v>
      </c>
      <c r="E24" s="101">
        <v>2408</v>
      </c>
      <c r="F24" s="101">
        <v>2499</v>
      </c>
      <c r="G24" s="137">
        <f t="shared" si="1"/>
        <v>0.52405335054207924</v>
      </c>
      <c r="H24" s="137">
        <f t="shared" si="2"/>
        <v>1.6218649708676398</v>
      </c>
      <c r="I24" s="137">
        <f t="shared" si="2"/>
        <v>1.7193308118861452</v>
      </c>
      <c r="J24" s="137">
        <f t="shared" si="2"/>
        <v>1.7592520890678567</v>
      </c>
      <c r="U24" s="92"/>
      <c r="AB24" s="108"/>
      <c r="AD24" s="335" t="s">
        <v>75</v>
      </c>
      <c r="AE24" s="336"/>
      <c r="AF24" s="336"/>
      <c r="AG24" s="337"/>
    </row>
    <row r="25" spans="1:44" s="109" customFormat="1" ht="15" hidden="1" customHeight="1">
      <c r="A25" s="92"/>
      <c r="B25" s="96" t="s">
        <v>90</v>
      </c>
      <c r="C25" s="101">
        <v>582</v>
      </c>
      <c r="D25" s="101">
        <v>677</v>
      </c>
      <c r="E25" s="101">
        <v>711</v>
      </c>
      <c r="F25" s="101">
        <v>813</v>
      </c>
      <c r="G25" s="137">
        <f t="shared" si="1"/>
        <v>0.4277686535981628</v>
      </c>
      <c r="H25" s="137">
        <f t="shared" si="2"/>
        <v>0.49039865354059498</v>
      </c>
      <c r="I25" s="137">
        <f t="shared" si="2"/>
        <v>0.50765955450624967</v>
      </c>
      <c r="J25" s="137">
        <f t="shared" si="2"/>
        <v>0.57233771445064729</v>
      </c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112"/>
      <c r="AC25" s="92"/>
      <c r="AD25" s="107">
        <v>2007</v>
      </c>
      <c r="AE25" s="107">
        <v>2008</v>
      </c>
      <c r="AF25" s="107">
        <v>2009</v>
      </c>
      <c r="AG25" s="111">
        <v>2010</v>
      </c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</row>
    <row r="26" spans="1:44" ht="15" hidden="1" customHeight="1">
      <c r="B26" s="95" t="s">
        <v>65</v>
      </c>
      <c r="C26" s="101">
        <v>1415</v>
      </c>
      <c r="D26" s="101">
        <v>593</v>
      </c>
      <c r="E26" s="101">
        <v>664</v>
      </c>
      <c r="F26" s="101">
        <v>714</v>
      </c>
      <c r="G26" s="137">
        <f t="shared" si="1"/>
        <v>1.0400217265316156</v>
      </c>
      <c r="H26" s="137">
        <f t="shared" si="2"/>
        <v>0.42955155324899974</v>
      </c>
      <c r="I26" s="137">
        <f t="shared" si="2"/>
        <v>0.47410118733073103</v>
      </c>
      <c r="J26" s="137">
        <f t="shared" si="2"/>
        <v>0.5026434540193877</v>
      </c>
      <c r="U26" s="92"/>
      <c r="AB26" s="113"/>
      <c r="AD26" s="107">
        <v>15.456641026371617</v>
      </c>
      <c r="AE26" s="107">
        <v>15.310015374273496</v>
      </c>
      <c r="AF26" s="107">
        <v>16.022020202102443</v>
      </c>
      <c r="AG26" s="111">
        <v>16.626446121122061</v>
      </c>
    </row>
    <row r="27" spans="1:44" s="109" customFormat="1" ht="13.5" customHeight="1">
      <c r="A27" s="92"/>
      <c r="B27" s="95" t="s">
        <v>2</v>
      </c>
      <c r="C27" s="100">
        <v>8816</v>
      </c>
      <c r="D27" s="100">
        <v>1586</v>
      </c>
      <c r="E27" s="100">
        <v>1556</v>
      </c>
      <c r="F27" s="100">
        <v>1861</v>
      </c>
      <c r="G27" s="136">
        <f t="shared" si="1"/>
        <v>6.4797396050195939</v>
      </c>
      <c r="H27" s="136">
        <f t="shared" si="2"/>
        <v>1.1488512031246434</v>
      </c>
      <c r="I27" s="136">
        <f t="shared" si="2"/>
        <v>1.1109961558533397</v>
      </c>
      <c r="J27" s="136">
        <f t="shared" si="2"/>
        <v>1.3101112996219615</v>
      </c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116"/>
      <c r="AC27" s="92"/>
      <c r="AD27" s="107">
        <v>2.1169336753915431</v>
      </c>
      <c r="AE27" s="107">
        <v>2.1730299824934627</v>
      </c>
      <c r="AF27" s="107">
        <v>2.2817842779567425</v>
      </c>
      <c r="AG27" s="111">
        <v>2.354080953206946</v>
      </c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</row>
    <row r="28" spans="1:44" s="109" customFormat="1" ht="15" hidden="1" customHeight="1">
      <c r="A28" s="92"/>
      <c r="B28" s="95" t="s">
        <v>91</v>
      </c>
      <c r="C28" s="101">
        <v>516</v>
      </c>
      <c r="D28" s="101">
        <v>9037</v>
      </c>
      <c r="E28" s="101">
        <v>10757</v>
      </c>
      <c r="F28" s="101">
        <v>11634</v>
      </c>
      <c r="G28" s="137">
        <f t="shared" si="1"/>
        <v>0.3792588062829072</v>
      </c>
      <c r="H28" s="137">
        <f t="shared" si="2"/>
        <v>6.546133873037455</v>
      </c>
      <c r="I28" s="137">
        <f t="shared" si="2"/>
        <v>7.6805820363202928</v>
      </c>
      <c r="J28" s="137">
        <f t="shared" si="2"/>
        <v>8.1901315743159042</v>
      </c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116"/>
      <c r="AC28" s="92"/>
      <c r="AD28" s="107">
        <v>0.27930298076784399</v>
      </c>
      <c r="AE28" s="107">
        <v>0.34132807992107167</v>
      </c>
      <c r="AF28" s="107">
        <v>0.35824623810917638</v>
      </c>
      <c r="AG28" s="111">
        <v>0.34838266511806243</v>
      </c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</row>
    <row r="29" spans="1:44" s="109" customFormat="1" ht="15" customHeight="1">
      <c r="A29" s="92"/>
      <c r="B29" s="96" t="s">
        <v>13</v>
      </c>
      <c r="C29" s="101">
        <v>3652</v>
      </c>
      <c r="D29" s="101">
        <v>582</v>
      </c>
      <c r="E29" s="101">
        <v>613</v>
      </c>
      <c r="F29" s="101">
        <v>649</v>
      </c>
      <c r="G29" s="137">
        <f t="shared" si="1"/>
        <v>2.6842115514441414</v>
      </c>
      <c r="H29" s="137">
        <f t="shared" si="2"/>
        <v>0.42158348059176698</v>
      </c>
      <c r="I29" s="137">
        <f t="shared" si="2"/>
        <v>0.43768678890623214</v>
      </c>
      <c r="J29" s="137">
        <f t="shared" si="2"/>
        <v>0.45688459616047988</v>
      </c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116"/>
      <c r="AC29" s="92"/>
      <c r="AD29" s="107">
        <v>6.2023553613332814</v>
      </c>
      <c r="AE29" s="107">
        <v>6.2440928304589569</v>
      </c>
      <c r="AF29" s="107">
        <v>7.2985886048113828</v>
      </c>
      <c r="AG29" s="111">
        <v>7.7496824588595379</v>
      </c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</row>
    <row r="30" spans="1:44" s="109" customFormat="1" ht="15" hidden="1" customHeight="1">
      <c r="A30" s="92"/>
      <c r="B30" s="95" t="s">
        <v>98</v>
      </c>
      <c r="C30" s="101">
        <v>1073</v>
      </c>
      <c r="D30" s="101">
        <v>4047</v>
      </c>
      <c r="E30" s="101">
        <v>4580</v>
      </c>
      <c r="F30" s="101">
        <v>4877</v>
      </c>
      <c r="G30" s="137">
        <f t="shared" si="1"/>
        <v>0.78865251771620049</v>
      </c>
      <c r="H30" s="137">
        <f t="shared" si="2"/>
        <v>2.9315263676200707</v>
      </c>
      <c r="I30" s="137">
        <f t="shared" si="2"/>
        <v>3.2701557800824523</v>
      </c>
      <c r="J30" s="137">
        <f t="shared" si="2"/>
        <v>3.4333223042752854</v>
      </c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116"/>
      <c r="AC30" s="92"/>
      <c r="AD30" s="107">
        <v>0.99550054858060266</v>
      </c>
      <c r="AE30" s="107">
        <v>1.0958427829044932</v>
      </c>
      <c r="AF30" s="107">
        <v>1.0557408077611334</v>
      </c>
      <c r="AG30" s="111">
        <v>1.23965609901475</v>
      </c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</row>
    <row r="31" spans="1:44" s="109" customFormat="1" ht="15" customHeight="1">
      <c r="A31" s="92"/>
      <c r="B31" s="95" t="s">
        <v>92</v>
      </c>
      <c r="C31" s="100">
        <v>2483</v>
      </c>
      <c r="D31" s="100">
        <v>996</v>
      </c>
      <c r="E31" s="100">
        <v>1066</v>
      </c>
      <c r="F31" s="100">
        <v>1122</v>
      </c>
      <c r="G31" s="136">
        <f t="shared" si="1"/>
        <v>1.8249992558148422</v>
      </c>
      <c r="H31" s="136">
        <f t="shared" si="2"/>
        <v>0.7214727606003436</v>
      </c>
      <c r="I31" s="136">
        <f t="shared" si="2"/>
        <v>0.76113232785325202</v>
      </c>
      <c r="J31" s="136">
        <f t="shared" si="2"/>
        <v>0.78986828488760918</v>
      </c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107">
        <v>10.014805872116522</v>
      </c>
      <c r="AE31" s="107">
        <v>10.288899672276676</v>
      </c>
      <c r="AF31" s="107">
        <v>10.483451941335007</v>
      </c>
      <c r="AG31" s="111">
        <v>10.837831666292304</v>
      </c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</row>
    <row r="32" spans="1:44" s="109" customFormat="1" ht="15" customHeight="1">
      <c r="A32" s="92"/>
      <c r="B32" s="96" t="s">
        <v>93</v>
      </c>
      <c r="C32" s="101">
        <v>14235</v>
      </c>
      <c r="D32" s="101">
        <v>14891</v>
      </c>
      <c r="E32" s="101">
        <v>15451</v>
      </c>
      <c r="F32" s="101">
        <v>16270</v>
      </c>
      <c r="G32" s="137">
        <f t="shared" si="1"/>
        <v>10.462692068676715</v>
      </c>
      <c r="H32" s="137">
        <f t="shared" si="2"/>
        <v>10.786597267168389</v>
      </c>
      <c r="I32" s="137">
        <f t="shared" si="2"/>
        <v>11.032134706998683</v>
      </c>
      <c r="J32" s="137">
        <f t="shared" si="2"/>
        <v>11.453794113298933</v>
      </c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119"/>
      <c r="AC32" s="92"/>
      <c r="AD32" s="107"/>
      <c r="AE32" s="107"/>
      <c r="AF32" s="107"/>
      <c r="AG32" s="107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</row>
    <row r="33" spans="1:44" s="109" customFormat="1" ht="15" customHeight="1">
      <c r="A33" s="92"/>
      <c r="B33" s="95" t="s">
        <v>99</v>
      </c>
      <c r="C33" s="100">
        <v>4851</v>
      </c>
      <c r="D33" s="100">
        <v>2806</v>
      </c>
      <c r="E33" s="100">
        <v>2989</v>
      </c>
      <c r="F33" s="100">
        <v>3179</v>
      </c>
      <c r="G33" s="136">
        <f t="shared" si="1"/>
        <v>3.5654737776712846</v>
      </c>
      <c r="H33" s="136">
        <f t="shared" si="2"/>
        <v>2.0325828978359075</v>
      </c>
      <c r="I33" s="136">
        <f t="shared" si="2"/>
        <v>2.1341693508005348</v>
      </c>
      <c r="J33" s="136">
        <f t="shared" si="2"/>
        <v>2.2379601405148928</v>
      </c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</row>
    <row r="34" spans="1:44" s="109" customFormat="1" ht="15" hidden="1" customHeight="1">
      <c r="A34" s="92"/>
      <c r="B34" s="95" t="s">
        <v>94</v>
      </c>
      <c r="C34" s="101">
        <v>43</v>
      </c>
      <c r="D34" s="101">
        <v>1557</v>
      </c>
      <c r="E34" s="101">
        <v>1620</v>
      </c>
      <c r="F34" s="101">
        <v>1769</v>
      </c>
      <c r="G34" s="137">
        <f t="shared" si="1"/>
        <v>3.1604900523575598E-2</v>
      </c>
      <c r="H34" s="137">
        <f t="shared" ref="H34:H35" si="3">+D34/D$40*10000</f>
        <v>1.1278444661192117</v>
      </c>
      <c r="I34" s="137">
        <f t="shared" ref="I34:I35" si="4">+E34/E$40*10000</f>
        <v>1.1566926558370245</v>
      </c>
      <c r="J34" s="137">
        <f t="shared" ref="J34:J35" si="5">+F34/F$40*10000</f>
        <v>1.245344916190892</v>
      </c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</row>
    <row r="35" spans="1:44" s="109" customFormat="1" ht="15" hidden="1" customHeight="1">
      <c r="A35" s="92"/>
      <c r="B35" s="96" t="s">
        <v>95</v>
      </c>
      <c r="C35" s="101">
        <v>1327</v>
      </c>
      <c r="D35" s="101">
        <v>7017</v>
      </c>
      <c r="E35" s="101">
        <v>7680</v>
      </c>
      <c r="F35" s="101">
        <v>8170</v>
      </c>
      <c r="G35" s="137">
        <f t="shared" si="1"/>
        <v>0.97534193011127501</v>
      </c>
      <c r="H35" s="137">
        <f t="shared" si="3"/>
        <v>5.0829059850729026</v>
      </c>
      <c r="I35" s="137">
        <f t="shared" si="4"/>
        <v>5.4835799980421909</v>
      </c>
      <c r="J35" s="137">
        <f t="shared" si="5"/>
        <v>5.7515364416504164</v>
      </c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</row>
    <row r="36" spans="1:44" s="109" customFormat="1" ht="15" customHeight="1">
      <c r="A36" s="92"/>
      <c r="B36" s="96" t="s">
        <v>96</v>
      </c>
      <c r="C36" s="101">
        <v>6404</v>
      </c>
      <c r="D36" s="101">
        <v>806</v>
      </c>
      <c r="E36" s="101">
        <v>890</v>
      </c>
      <c r="F36" s="101">
        <v>851</v>
      </c>
      <c r="G36" s="137">
        <f t="shared" ref="G36:J39" si="6">+C36/C$40*10000</f>
        <v>4.706925184952981</v>
      </c>
      <c r="H36" s="137">
        <f t="shared" si="6"/>
        <v>0.58384241470268761</v>
      </c>
      <c r="I36" s="137">
        <f t="shared" si="6"/>
        <v>0.63546695289811839</v>
      </c>
      <c r="J36" s="137">
        <f t="shared" si="6"/>
        <v>0.59908904673739349</v>
      </c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</row>
    <row r="37" spans="1:44" s="109" customFormat="1" ht="15" customHeight="1">
      <c r="A37" s="92"/>
      <c r="B37" s="95" t="s">
        <v>97</v>
      </c>
      <c r="C37" s="100">
        <v>10526</v>
      </c>
      <c r="D37" s="100">
        <v>11589</v>
      </c>
      <c r="E37" s="100">
        <v>12189</v>
      </c>
      <c r="F37" s="100">
        <v>12596</v>
      </c>
      <c r="G37" s="136">
        <f t="shared" si="6"/>
        <v>7.7365856490966696</v>
      </c>
      <c r="H37" s="136">
        <f t="shared" si="6"/>
        <v>8.394726729515444</v>
      </c>
      <c r="I37" s="136">
        <f t="shared" si="6"/>
        <v>8.7030412234552426</v>
      </c>
      <c r="J37" s="136">
        <f t="shared" si="6"/>
        <v>8.86736267062774</v>
      </c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</row>
    <row r="38" spans="1:44" s="109" customFormat="1" ht="15" customHeight="1">
      <c r="A38" s="92"/>
      <c r="B38" s="96" t="s">
        <v>113</v>
      </c>
      <c r="C38" s="101">
        <f>+C22+C24+C34+C25+C28+C21+C26+C30+C35</f>
        <v>7694</v>
      </c>
      <c r="D38" s="101">
        <f t="shared" ref="D38:F38" si="7">+D22+D24+D34+D25+D28+D21+D26+D30+D35</f>
        <v>29529</v>
      </c>
      <c r="E38" s="101">
        <f t="shared" si="7"/>
        <v>33262</v>
      </c>
      <c r="F38" s="101">
        <f t="shared" si="7"/>
        <v>35685</v>
      </c>
      <c r="G38" s="137">
        <f t="shared" si="6"/>
        <v>5.6550722006602481</v>
      </c>
      <c r="H38" s="137">
        <f t="shared" si="6"/>
        <v>21.38992886322043</v>
      </c>
      <c r="I38" s="137">
        <f t="shared" si="6"/>
        <v>23.749327850895746</v>
      </c>
      <c r="J38" s="137">
        <f t="shared" si="6"/>
        <v>25.121612964540404</v>
      </c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</row>
    <row r="39" spans="1:44" s="109" customFormat="1" ht="15" customHeight="1" thickBot="1">
      <c r="A39" s="92"/>
      <c r="B39" s="102" t="s">
        <v>12</v>
      </c>
      <c r="C39" s="158">
        <v>85498</v>
      </c>
      <c r="D39" s="158">
        <v>85892</v>
      </c>
      <c r="E39" s="158">
        <v>92689</v>
      </c>
      <c r="F39" s="158">
        <v>98200</v>
      </c>
      <c r="G39" s="103">
        <f t="shared" si="6"/>
        <v>62.84083220848062</v>
      </c>
      <c r="H39" s="103">
        <f t="shared" si="6"/>
        <v>62.217608788639268</v>
      </c>
      <c r="I39" s="103">
        <f t="shared" si="6"/>
        <v>66.180670109183936</v>
      </c>
      <c r="J39" s="103">
        <f t="shared" si="6"/>
        <v>69.131074488380776</v>
      </c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</row>
    <row r="40" spans="1:44" s="92" customFormat="1" ht="15" customHeight="1">
      <c r="B40" s="138" t="s">
        <v>112</v>
      </c>
      <c r="C40" s="138">
        <v>13605485</v>
      </c>
      <c r="D40" s="138">
        <v>13805095</v>
      </c>
      <c r="E40" s="138">
        <v>14005449</v>
      </c>
      <c r="F40" s="138">
        <v>14204900</v>
      </c>
      <c r="G40" s="99"/>
      <c r="H40" s="99"/>
      <c r="I40" s="99"/>
      <c r="J40" s="99"/>
    </row>
    <row r="41" spans="1:44" s="92" customFormat="1" ht="42" customHeight="1">
      <c r="B41" s="341" t="s">
        <v>114</v>
      </c>
      <c r="C41" s="341"/>
      <c r="D41" s="341"/>
      <c r="E41" s="341"/>
      <c r="F41" s="341"/>
      <c r="G41" s="341"/>
      <c r="H41" s="341"/>
      <c r="I41" s="341"/>
      <c r="J41" s="341"/>
    </row>
    <row r="42" spans="1:44" s="92" customFormat="1" ht="15">
      <c r="A42" s="122"/>
      <c r="B42" s="124"/>
      <c r="C42" s="124"/>
      <c r="D42" s="124"/>
      <c r="E42" s="124"/>
      <c r="F42" s="124"/>
      <c r="G42" s="124"/>
    </row>
    <row r="43" spans="1:44" s="92" customFormat="1" ht="15.75" thickBot="1">
      <c r="A43" s="122"/>
      <c r="B43" s="124"/>
      <c r="C43" s="124"/>
      <c r="D43" s="124"/>
      <c r="E43" s="124"/>
      <c r="F43" s="124"/>
      <c r="G43" s="124"/>
      <c r="AI43" s="125">
        <v>2007</v>
      </c>
      <c r="AJ43" s="126">
        <v>2008</v>
      </c>
    </row>
    <row r="44" spans="1:44" s="92" customFormat="1" ht="16.5" thickTop="1" thickBot="1">
      <c r="A44" s="122"/>
      <c r="B44" s="124"/>
      <c r="C44" s="124"/>
      <c r="D44" s="124"/>
      <c r="E44" s="124"/>
      <c r="F44" s="124"/>
      <c r="G44" s="124"/>
    </row>
    <row r="45" spans="1:44" s="92" customFormat="1" ht="15.75" thickTop="1">
      <c r="A45" s="122"/>
      <c r="B45" s="124"/>
      <c r="C45" s="124"/>
      <c r="D45" s="124"/>
      <c r="E45" s="124"/>
      <c r="F45" s="124"/>
      <c r="G45" s="124"/>
      <c r="AI45" s="127">
        <v>19.525948542076961</v>
      </c>
      <c r="AJ45" s="128">
        <v>19.731845380274457</v>
      </c>
    </row>
    <row r="46" spans="1:44" s="92" customFormat="1" ht="15">
      <c r="A46" s="122"/>
      <c r="B46" s="124"/>
      <c r="C46" s="124"/>
      <c r="D46" s="124"/>
      <c r="E46" s="124"/>
      <c r="F46" s="124"/>
      <c r="G46" s="124"/>
      <c r="AI46" s="129">
        <v>2.2116080389636972</v>
      </c>
      <c r="AJ46" s="130">
        <v>2.2781444097269885</v>
      </c>
    </row>
    <row r="47" spans="1:44" s="92" customFormat="1" ht="15">
      <c r="A47" s="122"/>
      <c r="B47" s="124"/>
      <c r="C47" s="124"/>
      <c r="D47" s="124"/>
      <c r="E47" s="124"/>
      <c r="F47" s="124"/>
      <c r="G47" s="124"/>
      <c r="AI47" s="129">
        <v>6.479739605019593</v>
      </c>
      <c r="AJ47" s="130">
        <v>6.546133873037455</v>
      </c>
    </row>
    <row r="48" spans="1:44" s="92" customFormat="1" ht="15">
      <c r="A48" s="122"/>
      <c r="B48" s="124"/>
      <c r="C48" s="124"/>
      <c r="D48" s="124"/>
      <c r="E48" s="124"/>
      <c r="F48" s="124"/>
      <c r="G48" s="124"/>
      <c r="AI48" s="129">
        <v>2.6842115514441418</v>
      </c>
      <c r="AJ48" s="130">
        <v>2.9315263676200711</v>
      </c>
    </row>
    <row r="49" spans="1:36" s="92" customFormat="1" ht="15">
      <c r="A49" s="122"/>
      <c r="B49" s="124"/>
      <c r="C49" s="124"/>
      <c r="D49" s="124"/>
      <c r="E49" s="124"/>
      <c r="F49" s="124"/>
      <c r="G49" s="124"/>
      <c r="AI49" s="129">
        <v>10.462692068676713</v>
      </c>
      <c r="AJ49" s="130">
        <v>10.786597267168391</v>
      </c>
    </row>
    <row r="50" spans="1:36" s="92" customFormat="1" ht="15">
      <c r="A50" s="122"/>
      <c r="B50" s="124"/>
      <c r="C50" s="124"/>
      <c r="D50" s="124"/>
      <c r="E50" s="124"/>
      <c r="F50" s="124"/>
      <c r="G50" s="124"/>
      <c r="AI50" s="129">
        <v>4.7069251849529801</v>
      </c>
      <c r="AJ50" s="130">
        <v>5.0829059850729026</v>
      </c>
    </row>
    <row r="51" spans="1:36" s="92" customFormat="1" ht="15">
      <c r="A51" s="122"/>
      <c r="B51" s="124"/>
      <c r="C51" s="124"/>
      <c r="D51" s="124"/>
      <c r="E51" s="124"/>
      <c r="F51" s="124"/>
      <c r="G51" s="124"/>
      <c r="AI51" s="129">
        <v>7.7365856490966687</v>
      </c>
      <c r="AJ51" s="130">
        <v>8.394726729515444</v>
      </c>
    </row>
    <row r="52" spans="1:36" s="92" customFormat="1" ht="15">
      <c r="A52" s="122"/>
      <c r="B52" s="124"/>
      <c r="C52" s="124"/>
      <c r="D52" s="124"/>
      <c r="E52" s="124"/>
      <c r="F52" s="124"/>
      <c r="G52" s="124"/>
      <c r="AI52" s="129">
        <v>1.8249992558148422</v>
      </c>
      <c r="AJ52" s="130">
        <v>0</v>
      </c>
    </row>
    <row r="53" spans="1:36" s="92" customFormat="1">
      <c r="U53" s="104"/>
      <c r="AI53" s="129">
        <v>3.5654737776712846</v>
      </c>
      <c r="AJ53" s="130">
        <v>2.6164253125385954</v>
      </c>
    </row>
    <row r="54" spans="1:36" s="92" customFormat="1" ht="12.75" customHeight="1">
      <c r="U54" s="104"/>
      <c r="AI54" s="129">
        <v>3.6426485347637367</v>
      </c>
      <c r="AJ54" s="130">
        <v>3.8493034636849659</v>
      </c>
    </row>
    <row r="55" spans="1:36" s="92" customFormat="1">
      <c r="U55" s="104"/>
    </row>
    <row r="56" spans="1:36" s="92" customFormat="1">
      <c r="U56" s="104"/>
    </row>
    <row r="57" spans="1:36" s="92" customFormat="1" ht="16.149999999999999" customHeight="1">
      <c r="U57" s="104"/>
    </row>
    <row r="58" spans="1:36" s="92" customFormat="1" ht="14.25" customHeight="1">
      <c r="U58" s="104"/>
    </row>
    <row r="59" spans="1:36" s="92" customFormat="1">
      <c r="U59" s="104"/>
    </row>
    <row r="60" spans="1:36" s="92" customFormat="1">
      <c r="U60" s="104"/>
    </row>
    <row r="61" spans="1:36" s="92" customFormat="1">
      <c r="U61" s="104"/>
    </row>
    <row r="62" spans="1:36" s="92" customFormat="1">
      <c r="U62" s="104"/>
    </row>
    <row r="63" spans="1:36" s="92" customFormat="1">
      <c r="U63" s="104"/>
    </row>
    <row r="64" spans="1:36" s="92" customFormat="1">
      <c r="B64" s="97"/>
      <c r="U64" s="104"/>
    </row>
    <row r="65" spans="2:21" s="92" customFormat="1">
      <c r="B65" s="97" t="s">
        <v>115</v>
      </c>
    </row>
    <row r="66" spans="2:21" s="92" customFormat="1">
      <c r="B66" s="97" t="s">
        <v>116</v>
      </c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</row>
    <row r="67" spans="2:21" s="92" customFormat="1">
      <c r="B67" s="98" t="s">
        <v>111</v>
      </c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</row>
    <row r="68" spans="2:21" s="92" customFormat="1">
      <c r="U68" s="104"/>
    </row>
    <row r="69" spans="2:21" s="92" customFormat="1">
      <c r="U69" s="104"/>
    </row>
    <row r="70" spans="2:21" s="92" customFormat="1">
      <c r="U70" s="104"/>
    </row>
    <row r="71" spans="2:21" s="92" customFormat="1">
      <c r="U71" s="104"/>
    </row>
    <row r="72" spans="2:21" s="92" customFormat="1">
      <c r="U72" s="104"/>
    </row>
    <row r="73" spans="2:21" s="92" customFormat="1">
      <c r="U73" s="104"/>
    </row>
    <row r="74" spans="2:21" s="92" customFormat="1">
      <c r="U74" s="104"/>
    </row>
    <row r="75" spans="2:21" s="92" customFormat="1">
      <c r="U75" s="104"/>
    </row>
    <row r="76" spans="2:21" s="92" customFormat="1">
      <c r="U76" s="104"/>
    </row>
  </sheetData>
  <mergeCells count="5">
    <mergeCell ref="AD24:AG24"/>
    <mergeCell ref="B16:B17"/>
    <mergeCell ref="C16:F16"/>
    <mergeCell ref="G16:J16"/>
    <mergeCell ref="B41:J41"/>
  </mergeCells>
  <phoneticPr fontId="0" type="noConversion"/>
  <hyperlinks>
    <hyperlink ref="L1" location="ÍNDICE!A1" display="ÍNDICE"/>
  </hyperlinks>
  <printOptions horizontalCentered="1" verticalCentered="1"/>
  <pageMargins left="1.07" right="0.59055118110236227" top="0.48" bottom="0.59055118110236227" header="0.15748031496062992" footer="0"/>
  <pageSetup paperSize="9" scale="74" orientation="portrait" r:id="rId1"/>
  <headerFooter alignWithMargins="0"/>
  <rowBreaks count="1" manualBreakCount="1">
    <brk id="65" max="9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baseColWidth="10" defaultRowHeight="12.75"/>
  <sheetData>
    <row r="1" spans="1:1" ht="60.75" thickBot="1">
      <c r="A1" s="91" t="s">
        <v>63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8" sqref="H8"/>
    </sheetView>
  </sheetViews>
  <sheetFormatPr baseColWidth="10" defaultRowHeight="12.75"/>
  <sheetData>
    <row r="1" spans="1:1" ht="150.75" thickBot="1">
      <c r="A1" s="91" t="s"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T95"/>
  <sheetViews>
    <sheetView zoomScaleNormal="100" zoomScaleSheetLayoutView="100" workbookViewId="0"/>
  </sheetViews>
  <sheetFormatPr baseColWidth="10" defaultRowHeight="12.75"/>
  <cols>
    <col min="1" max="1" width="3.140625" style="139" customWidth="1"/>
    <col min="2" max="2" width="38" style="139" customWidth="1"/>
    <col min="3" max="3" width="14.28515625" style="139" bestFit="1" customWidth="1"/>
    <col min="4" max="6" width="12.140625" style="139" bestFit="1" customWidth="1"/>
    <col min="7" max="10" width="8.42578125" style="139" bestFit="1" customWidth="1"/>
    <col min="11" max="11" width="2.5703125" style="139" customWidth="1"/>
    <col min="12" max="12" width="7.85546875" style="139" customWidth="1"/>
    <col min="13" max="16384" width="11.42578125" style="139"/>
  </cols>
  <sheetData>
    <row r="1" spans="12:12" ht="14.25">
      <c r="L1" s="94" t="s">
        <v>110</v>
      </c>
    </row>
    <row r="17" spans="2:46" ht="13.5" thickBot="1"/>
    <row r="18" spans="2:46" ht="15.75" thickBot="1">
      <c r="B18" s="338" t="s">
        <v>25</v>
      </c>
      <c r="C18" s="340" t="s">
        <v>0</v>
      </c>
      <c r="D18" s="340"/>
      <c r="E18" s="340"/>
      <c r="F18" s="340"/>
      <c r="G18" s="340" t="s">
        <v>24</v>
      </c>
      <c r="H18" s="340"/>
      <c r="I18" s="340"/>
      <c r="J18" s="340"/>
    </row>
    <row r="19" spans="2:46" ht="15">
      <c r="B19" s="339"/>
      <c r="C19" s="153">
        <v>2007</v>
      </c>
      <c r="D19" s="153">
        <v>2008</v>
      </c>
      <c r="E19" s="153">
        <v>2009</v>
      </c>
      <c r="F19" s="153">
        <v>2010</v>
      </c>
      <c r="G19" s="153">
        <v>2007</v>
      </c>
      <c r="H19" s="153">
        <v>2008</v>
      </c>
      <c r="I19" s="153">
        <v>2009</v>
      </c>
      <c r="J19" s="153">
        <v>2010</v>
      </c>
    </row>
    <row r="20" spans="2:46" ht="15" customHeight="1">
      <c r="B20" s="174" t="s">
        <v>123</v>
      </c>
      <c r="C20" s="100">
        <v>5037</v>
      </c>
      <c r="D20" s="100">
        <v>5246</v>
      </c>
      <c r="E20" s="100">
        <v>5560</v>
      </c>
      <c r="F20" s="100">
        <v>5997</v>
      </c>
      <c r="G20" s="136">
        <f>+C20/C$54*10000</f>
        <v>3.7021833473779142</v>
      </c>
      <c r="H20" s="136">
        <f t="shared" ref="H20:J35" si="0">+D20/D$54*10000</f>
        <v>3.8000462872584362</v>
      </c>
      <c r="I20" s="136">
        <f t="shared" si="0"/>
        <v>3.9698834360826276</v>
      </c>
      <c r="J20" s="136">
        <f t="shared" si="0"/>
        <v>4.2217826243056971</v>
      </c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>
        <v>364</v>
      </c>
    </row>
    <row r="21" spans="2:46" ht="15" customHeight="1">
      <c r="B21" s="175" t="s">
        <v>124</v>
      </c>
      <c r="C21" s="101">
        <v>1968</v>
      </c>
      <c r="D21" s="101">
        <v>1870</v>
      </c>
      <c r="E21" s="101">
        <v>1904</v>
      </c>
      <c r="F21" s="101">
        <v>1980</v>
      </c>
      <c r="G21" s="137">
        <f t="shared" ref="G21:G53" si="1">+C21/C$54*10000</f>
        <v>1.4464754472185299</v>
      </c>
      <c r="H21" s="137">
        <f t="shared" si="0"/>
        <v>1.3545723517295607</v>
      </c>
      <c r="I21" s="137">
        <f t="shared" si="0"/>
        <v>1.3594708745146264</v>
      </c>
      <c r="J21" s="137">
        <f t="shared" si="0"/>
        <v>1.3938852086251927</v>
      </c>
    </row>
    <row r="22" spans="2:46" ht="15" customHeight="1">
      <c r="B22" s="174" t="s">
        <v>125</v>
      </c>
      <c r="C22" s="100">
        <v>521</v>
      </c>
      <c r="D22" s="100">
        <v>507</v>
      </c>
      <c r="E22" s="100">
        <v>491</v>
      </c>
      <c r="F22" s="100">
        <v>526</v>
      </c>
      <c r="G22" s="136">
        <f t="shared" si="1"/>
        <v>0.38293379471588113</v>
      </c>
      <c r="H22" s="136">
        <f t="shared" si="0"/>
        <v>0.36725571247427125</v>
      </c>
      <c r="I22" s="136">
        <f t="shared" si="0"/>
        <v>0.35057783581233276</v>
      </c>
      <c r="J22" s="136">
        <f t="shared" si="0"/>
        <v>0.37029475744285423</v>
      </c>
    </row>
    <row r="23" spans="2:46" ht="15" customHeight="1">
      <c r="B23" s="175" t="s">
        <v>126</v>
      </c>
      <c r="C23" s="101">
        <v>725</v>
      </c>
      <c r="D23" s="101">
        <v>743</v>
      </c>
      <c r="E23" s="101">
        <v>923</v>
      </c>
      <c r="F23" s="101">
        <v>978</v>
      </c>
      <c r="G23" s="137">
        <f t="shared" si="1"/>
        <v>0.53287332278121657</v>
      </c>
      <c r="H23" s="137">
        <f t="shared" si="0"/>
        <v>0.53820708948399121</v>
      </c>
      <c r="I23" s="137">
        <f t="shared" si="0"/>
        <v>0.65902921070220599</v>
      </c>
      <c r="J23" s="137">
        <f t="shared" si="0"/>
        <v>0.68849481516941347</v>
      </c>
    </row>
    <row r="24" spans="2:46" ht="15" customHeight="1">
      <c r="B24" s="174" t="s">
        <v>127</v>
      </c>
      <c r="C24" s="100">
        <v>1743</v>
      </c>
      <c r="D24" s="100">
        <v>1772</v>
      </c>
      <c r="E24" s="100">
        <v>1838</v>
      </c>
      <c r="F24" s="100">
        <v>1939</v>
      </c>
      <c r="G24" s="136">
        <f t="shared" si="1"/>
        <v>1.2811009677347041</v>
      </c>
      <c r="H24" s="136">
        <f t="shared" si="0"/>
        <v>1.2835840680560331</v>
      </c>
      <c r="I24" s="136">
        <f t="shared" si="0"/>
        <v>1.3123463589064515</v>
      </c>
      <c r="J24" s="136">
        <f t="shared" si="0"/>
        <v>1.3650219290526506</v>
      </c>
    </row>
    <row r="25" spans="2:46" ht="15" customHeight="1">
      <c r="B25" s="175" t="s">
        <v>128</v>
      </c>
      <c r="C25" s="101">
        <v>788</v>
      </c>
      <c r="D25" s="101">
        <v>794</v>
      </c>
      <c r="E25" s="101">
        <v>840</v>
      </c>
      <c r="F25" s="101">
        <v>827</v>
      </c>
      <c r="G25" s="137">
        <f t="shared" si="1"/>
        <v>0.57917817703668772</v>
      </c>
      <c r="H25" s="137">
        <f t="shared" si="0"/>
        <v>0.57514997180388827</v>
      </c>
      <c r="I25" s="137">
        <f t="shared" si="0"/>
        <v>0.59976656228586467</v>
      </c>
      <c r="J25" s="137">
        <f t="shared" si="0"/>
        <v>0.58219346845102748</v>
      </c>
    </row>
    <row r="26" spans="2:46" ht="15" customHeight="1">
      <c r="B26" s="174" t="s">
        <v>129</v>
      </c>
      <c r="C26" s="100">
        <v>510</v>
      </c>
      <c r="D26" s="100">
        <v>497</v>
      </c>
      <c r="E26" s="100">
        <v>518</v>
      </c>
      <c r="F26" s="100">
        <v>512</v>
      </c>
      <c r="G26" s="136">
        <f t="shared" si="1"/>
        <v>0.37484882016333854</v>
      </c>
      <c r="H26" s="136">
        <f t="shared" si="0"/>
        <v>0.36001201005860517</v>
      </c>
      <c r="I26" s="136">
        <f t="shared" si="0"/>
        <v>0.36985604674294981</v>
      </c>
      <c r="J26" s="136">
        <f t="shared" si="0"/>
        <v>0.36043900344247404</v>
      </c>
    </row>
    <row r="27" spans="2:46" ht="15" customHeight="1">
      <c r="B27" s="175" t="s">
        <v>130</v>
      </c>
      <c r="C27" s="101">
        <v>1010</v>
      </c>
      <c r="D27" s="101">
        <v>1058</v>
      </c>
      <c r="E27" s="101">
        <v>1123</v>
      </c>
      <c r="F27" s="101">
        <v>1225</v>
      </c>
      <c r="G27" s="137">
        <f t="shared" si="1"/>
        <v>0.74234766346072922</v>
      </c>
      <c r="H27" s="137">
        <f t="shared" si="0"/>
        <v>0.76638371557747342</v>
      </c>
      <c r="I27" s="137">
        <f t="shared" si="0"/>
        <v>0.80183077315122131</v>
      </c>
      <c r="J27" s="137">
        <f t="shared" si="0"/>
        <v>0.86237847503326315</v>
      </c>
      <c r="K27" s="142"/>
      <c r="L27" s="142"/>
    </row>
    <row r="28" spans="2:46" ht="15" customHeight="1">
      <c r="B28" s="174" t="s">
        <v>131</v>
      </c>
      <c r="C28" s="100">
        <v>349</v>
      </c>
      <c r="D28" s="100">
        <v>334</v>
      </c>
      <c r="E28" s="100">
        <v>333</v>
      </c>
      <c r="F28" s="100">
        <v>345</v>
      </c>
      <c r="G28" s="136">
        <f t="shared" si="1"/>
        <v>0.25651419262157871</v>
      </c>
      <c r="H28" s="136">
        <f t="shared" si="0"/>
        <v>0.24193966068324774</v>
      </c>
      <c r="I28" s="136">
        <f t="shared" si="0"/>
        <v>0.23776460147761061</v>
      </c>
      <c r="J28" s="136">
        <f t="shared" si="0"/>
        <v>0.24287393786651085</v>
      </c>
      <c r="K28" s="142"/>
      <c r="L28" s="142"/>
    </row>
    <row r="29" spans="2:46" ht="15" customHeight="1">
      <c r="B29" s="175" t="s">
        <v>132</v>
      </c>
      <c r="C29" s="101">
        <v>431</v>
      </c>
      <c r="D29" s="101">
        <v>454</v>
      </c>
      <c r="E29" s="101">
        <v>446</v>
      </c>
      <c r="F29" s="101">
        <v>473</v>
      </c>
      <c r="G29" s="137">
        <f t="shared" si="1"/>
        <v>0.31678400292235082</v>
      </c>
      <c r="H29" s="137">
        <f t="shared" si="0"/>
        <v>0.32886408967124092</v>
      </c>
      <c r="I29" s="137">
        <f t="shared" si="0"/>
        <v>0.31844748426130431</v>
      </c>
      <c r="J29" s="137">
        <f t="shared" si="0"/>
        <v>0.33298368872712936</v>
      </c>
      <c r="K29" s="142"/>
      <c r="L29" s="142"/>
    </row>
    <row r="30" spans="2:46" ht="15" customHeight="1">
      <c r="B30" s="174" t="s">
        <v>133</v>
      </c>
      <c r="C30" s="100">
        <v>475</v>
      </c>
      <c r="D30" s="100">
        <v>501</v>
      </c>
      <c r="E30" s="100">
        <v>518</v>
      </c>
      <c r="F30" s="100">
        <v>524</v>
      </c>
      <c r="G30" s="136">
        <f t="shared" si="1"/>
        <v>0.34912390113252123</v>
      </c>
      <c r="H30" s="136">
        <f t="shared" si="0"/>
        <v>0.36290949102487158</v>
      </c>
      <c r="I30" s="136">
        <f t="shared" si="0"/>
        <v>0.36985604674294981</v>
      </c>
      <c r="J30" s="136">
        <f t="shared" si="0"/>
        <v>0.36888679258565704</v>
      </c>
      <c r="K30" s="142"/>
      <c r="L30" s="142"/>
    </row>
    <row r="31" spans="2:46" ht="15" customHeight="1">
      <c r="B31" s="175" t="s">
        <v>134</v>
      </c>
      <c r="C31" s="101">
        <v>139</v>
      </c>
      <c r="D31" s="101">
        <v>140</v>
      </c>
      <c r="E31" s="101">
        <v>146</v>
      </c>
      <c r="F31" s="101">
        <v>169</v>
      </c>
      <c r="G31" s="137">
        <f t="shared" si="1"/>
        <v>0.10216467843667462</v>
      </c>
      <c r="H31" s="137">
        <f t="shared" si="0"/>
        <v>0.10141183381932541</v>
      </c>
      <c r="I31" s="137">
        <f t="shared" si="0"/>
        <v>0.10424514058778123</v>
      </c>
      <c r="J31" s="137">
        <f t="shared" si="0"/>
        <v>0.11897303043316039</v>
      </c>
      <c r="K31" s="142"/>
      <c r="L31" s="142"/>
    </row>
    <row r="32" spans="2:46" ht="15" customHeight="1">
      <c r="B32" s="174" t="s">
        <v>135</v>
      </c>
      <c r="C32" s="100">
        <v>364</v>
      </c>
      <c r="D32" s="100">
        <v>386</v>
      </c>
      <c r="E32" s="100">
        <v>450</v>
      </c>
      <c r="F32" s="100">
        <v>432</v>
      </c>
      <c r="G32" s="136">
        <f t="shared" si="1"/>
        <v>0.26753915792050048</v>
      </c>
      <c r="H32" s="136">
        <f t="shared" si="0"/>
        <v>0.27960691324471149</v>
      </c>
      <c r="I32" s="136">
        <f t="shared" si="0"/>
        <v>0.32130351551028458</v>
      </c>
      <c r="J32" s="136">
        <f t="shared" si="0"/>
        <v>0.30412040915458749</v>
      </c>
      <c r="K32" s="142"/>
      <c r="L32" s="142"/>
    </row>
    <row r="33" spans="2:12" ht="15" customHeight="1">
      <c r="B33" s="175" t="s">
        <v>136</v>
      </c>
      <c r="C33" s="101">
        <v>176</v>
      </c>
      <c r="D33" s="101">
        <v>173</v>
      </c>
      <c r="E33" s="101">
        <v>192</v>
      </c>
      <c r="F33" s="101">
        <v>208</v>
      </c>
      <c r="G33" s="137">
        <f t="shared" si="1"/>
        <v>0.12935959284068152</v>
      </c>
      <c r="H33" s="137">
        <f t="shared" si="0"/>
        <v>0.12531605179102354</v>
      </c>
      <c r="I33" s="137">
        <f t="shared" si="0"/>
        <v>0.13708949995105477</v>
      </c>
      <c r="J33" s="137">
        <f t="shared" si="0"/>
        <v>0.14642834514850508</v>
      </c>
      <c r="K33" s="142"/>
      <c r="L33" s="142"/>
    </row>
    <row r="34" spans="2:12" ht="15" customHeight="1">
      <c r="B34" s="174" t="s">
        <v>137</v>
      </c>
      <c r="C34" s="100">
        <v>250</v>
      </c>
      <c r="D34" s="100">
        <v>250</v>
      </c>
      <c r="E34" s="100">
        <v>272</v>
      </c>
      <c r="F34" s="100">
        <v>275</v>
      </c>
      <c r="G34" s="136">
        <f t="shared" si="1"/>
        <v>0.18374942164869537</v>
      </c>
      <c r="H34" s="136">
        <f t="shared" si="0"/>
        <v>0.1810925603916525</v>
      </c>
      <c r="I34" s="136">
        <f t="shared" si="0"/>
        <v>0.19421012493066089</v>
      </c>
      <c r="J34" s="136">
        <f t="shared" si="0"/>
        <v>0.19359516786461009</v>
      </c>
      <c r="K34" s="142"/>
      <c r="L34" s="142"/>
    </row>
    <row r="35" spans="2:12" ht="15" customHeight="1">
      <c r="B35" s="175" t="s">
        <v>138</v>
      </c>
      <c r="C35" s="101">
        <v>483</v>
      </c>
      <c r="D35" s="101">
        <v>495</v>
      </c>
      <c r="E35" s="101">
        <v>526</v>
      </c>
      <c r="F35" s="101">
        <v>533</v>
      </c>
      <c r="G35" s="137">
        <f t="shared" si="1"/>
        <v>0.35500388262527943</v>
      </c>
      <c r="H35" s="137">
        <f t="shared" si="0"/>
        <v>0.35856326957547197</v>
      </c>
      <c r="I35" s="137">
        <f t="shared" si="0"/>
        <v>0.37556810924091044</v>
      </c>
      <c r="J35" s="137">
        <f t="shared" si="0"/>
        <v>0.37522263444304427</v>
      </c>
      <c r="K35" s="142"/>
      <c r="L35" s="142"/>
    </row>
    <row r="36" spans="2:12" ht="15" customHeight="1">
      <c r="B36" s="174" t="s">
        <v>139</v>
      </c>
      <c r="C36" s="100">
        <v>76</v>
      </c>
      <c r="D36" s="100">
        <v>84</v>
      </c>
      <c r="E36" s="100">
        <v>81</v>
      </c>
      <c r="F36" s="100">
        <v>87</v>
      </c>
      <c r="G36" s="136">
        <f t="shared" si="1"/>
        <v>5.5859824181203388E-2</v>
      </c>
      <c r="H36" s="136">
        <f t="shared" ref="H36:H53" si="2">+D36/D$54*10000</f>
        <v>6.0847100291595242E-2</v>
      </c>
      <c r="I36" s="136">
        <f t="shared" ref="I36:I53" si="3">+E36/E$54*10000</f>
        <v>5.7834632791851227E-2</v>
      </c>
      <c r="J36" s="136">
        <f t="shared" ref="J36:J53" si="4">+F36/F$54*10000</f>
        <v>6.124647128807665E-2</v>
      </c>
      <c r="K36" s="142"/>
      <c r="L36" s="142"/>
    </row>
    <row r="37" spans="2:12" ht="15" customHeight="1">
      <c r="B37" s="175" t="s">
        <v>140</v>
      </c>
      <c r="C37" s="101">
        <v>208</v>
      </c>
      <c r="D37" s="101">
        <v>213</v>
      </c>
      <c r="E37" s="101">
        <v>232</v>
      </c>
      <c r="F37" s="101">
        <v>208</v>
      </c>
      <c r="G37" s="137">
        <f t="shared" si="1"/>
        <v>0.15287951881171455</v>
      </c>
      <c r="H37" s="137">
        <f t="shared" si="2"/>
        <v>0.15429086145368792</v>
      </c>
      <c r="I37" s="137">
        <f t="shared" si="3"/>
        <v>0.16564981244085783</v>
      </c>
      <c r="J37" s="137">
        <f t="shared" si="4"/>
        <v>0.14642834514850508</v>
      </c>
      <c r="K37" s="142"/>
      <c r="L37" s="142"/>
    </row>
    <row r="38" spans="2:12" ht="15" customHeight="1">
      <c r="B38" s="174" t="s">
        <v>141</v>
      </c>
      <c r="C38" s="100">
        <v>541</v>
      </c>
      <c r="D38" s="100">
        <v>558</v>
      </c>
      <c r="E38" s="100">
        <v>609</v>
      </c>
      <c r="F38" s="100">
        <v>616</v>
      </c>
      <c r="G38" s="136">
        <f t="shared" si="1"/>
        <v>0.39763374844777671</v>
      </c>
      <c r="H38" s="136">
        <f t="shared" si="2"/>
        <v>0.40419859479416836</v>
      </c>
      <c r="I38" s="136">
        <f t="shared" si="3"/>
        <v>0.43483075765725188</v>
      </c>
      <c r="J38" s="136">
        <f t="shared" si="4"/>
        <v>0.43365317601672665</v>
      </c>
      <c r="K38" s="142"/>
      <c r="L38" s="142"/>
    </row>
    <row r="39" spans="2:12" ht="15" customHeight="1">
      <c r="B39" s="175" t="s">
        <v>142</v>
      </c>
      <c r="C39" s="101">
        <v>343</v>
      </c>
      <c r="D39" s="101">
        <v>343</v>
      </c>
      <c r="E39" s="101">
        <v>363</v>
      </c>
      <c r="F39" s="101">
        <v>395</v>
      </c>
      <c r="G39" s="137">
        <f t="shared" si="1"/>
        <v>0.25210420650201004</v>
      </c>
      <c r="H39" s="137">
        <f t="shared" si="2"/>
        <v>0.24845899285734724</v>
      </c>
      <c r="I39" s="137">
        <f t="shared" si="3"/>
        <v>0.25918483584496294</v>
      </c>
      <c r="J39" s="137">
        <f t="shared" si="4"/>
        <v>0.27807305929643999</v>
      </c>
      <c r="K39" s="142"/>
      <c r="L39" s="142"/>
    </row>
    <row r="40" spans="2:12" ht="15" customHeight="1">
      <c r="B40" s="174" t="s">
        <v>143</v>
      </c>
      <c r="C40" s="100">
        <v>63</v>
      </c>
      <c r="D40" s="100">
        <v>75</v>
      </c>
      <c r="E40" s="100">
        <v>63</v>
      </c>
      <c r="F40" s="100">
        <v>78</v>
      </c>
      <c r="G40" s="136">
        <f t="shared" si="1"/>
        <v>4.6304854255471234E-2</v>
      </c>
      <c r="H40" s="136">
        <f t="shared" si="2"/>
        <v>5.4327768117495748E-2</v>
      </c>
      <c r="I40" s="136">
        <f t="shared" si="3"/>
        <v>4.498249217143984E-2</v>
      </c>
      <c r="J40" s="136">
        <f t="shared" si="4"/>
        <v>5.4910629430689403E-2</v>
      </c>
      <c r="K40" s="142"/>
      <c r="L40" s="142"/>
    </row>
    <row r="41" spans="2:12" ht="15" customHeight="1">
      <c r="B41" s="175" t="s">
        <v>144</v>
      </c>
      <c r="C41" s="101">
        <v>148</v>
      </c>
      <c r="D41" s="101">
        <v>165</v>
      </c>
      <c r="E41" s="101">
        <v>178</v>
      </c>
      <c r="F41" s="101">
        <v>183</v>
      </c>
      <c r="G41" s="137">
        <f t="shared" si="1"/>
        <v>0.10877965761602765</v>
      </c>
      <c r="H41" s="137">
        <f t="shared" si="2"/>
        <v>0.11952108985849064</v>
      </c>
      <c r="I41" s="137">
        <f t="shared" si="3"/>
        <v>0.12709339057962368</v>
      </c>
      <c r="J41" s="137">
        <f t="shared" si="4"/>
        <v>0.12882878443354054</v>
      </c>
      <c r="K41" s="142"/>
      <c r="L41" s="142"/>
    </row>
    <row r="42" spans="2:12" ht="15" customHeight="1">
      <c r="B42" s="174" t="s">
        <v>145</v>
      </c>
      <c r="C42" s="100">
        <v>66</v>
      </c>
      <c r="D42" s="100">
        <v>96</v>
      </c>
      <c r="E42" s="100">
        <v>90</v>
      </c>
      <c r="F42" s="100">
        <v>87</v>
      </c>
      <c r="G42" s="136">
        <f t="shared" si="1"/>
        <v>4.8509847315255573E-2</v>
      </c>
      <c r="H42" s="136">
        <f t="shared" si="2"/>
        <v>6.9539543190394557E-2</v>
      </c>
      <c r="I42" s="136">
        <f t="shared" si="3"/>
        <v>6.4260703102056921E-2</v>
      </c>
      <c r="J42" s="136">
        <f t="shared" si="4"/>
        <v>6.124647128807665E-2</v>
      </c>
      <c r="K42" s="142"/>
      <c r="L42" s="142"/>
    </row>
    <row r="43" spans="2:12" ht="15" customHeight="1">
      <c r="B43" s="175" t="s">
        <v>146</v>
      </c>
      <c r="C43" s="101">
        <v>103</v>
      </c>
      <c r="D43" s="101">
        <v>136</v>
      </c>
      <c r="E43" s="101">
        <v>118</v>
      </c>
      <c r="F43" s="101">
        <v>138</v>
      </c>
      <c r="G43" s="137">
        <f t="shared" si="1"/>
        <v>7.5704761719262492E-2</v>
      </c>
      <c r="H43" s="137">
        <f t="shared" si="2"/>
        <v>9.851435285305897E-2</v>
      </c>
      <c r="I43" s="137">
        <f t="shared" si="3"/>
        <v>8.4252921844919074E-2</v>
      </c>
      <c r="J43" s="137">
        <f t="shared" si="4"/>
        <v>9.7149575146604342E-2</v>
      </c>
      <c r="K43" s="142"/>
      <c r="L43" s="142"/>
    </row>
    <row r="44" spans="2:12" ht="15" customHeight="1">
      <c r="B44" s="174" t="s">
        <v>147</v>
      </c>
      <c r="C44" s="100">
        <v>1627</v>
      </c>
      <c r="D44" s="100">
        <v>1688</v>
      </c>
      <c r="E44" s="100">
        <v>1800</v>
      </c>
      <c r="F44" s="100">
        <v>1909</v>
      </c>
      <c r="G44" s="136">
        <f t="shared" si="1"/>
        <v>1.1958412360897095</v>
      </c>
      <c r="H44" s="136">
        <f t="shared" si="2"/>
        <v>1.2227369677644377</v>
      </c>
      <c r="I44" s="136">
        <f t="shared" si="3"/>
        <v>1.2852140620411383</v>
      </c>
      <c r="J44" s="136">
        <f t="shared" si="4"/>
        <v>1.3439024561946933</v>
      </c>
      <c r="K44" s="142"/>
      <c r="L44" s="142"/>
    </row>
    <row r="45" spans="2:12" ht="15" customHeight="1">
      <c r="B45" s="175" t="s">
        <v>148</v>
      </c>
      <c r="C45" s="101">
        <v>355</v>
      </c>
      <c r="D45" s="101">
        <v>331</v>
      </c>
      <c r="E45" s="101">
        <v>395</v>
      </c>
      <c r="F45" s="101">
        <v>420</v>
      </c>
      <c r="G45" s="137">
        <f t="shared" si="1"/>
        <v>0.26092417874114737</v>
      </c>
      <c r="H45" s="137">
        <f t="shared" si="2"/>
        <v>0.2397665499585479</v>
      </c>
      <c r="I45" s="137">
        <f t="shared" si="3"/>
        <v>0.28203308583680536</v>
      </c>
      <c r="J45" s="137">
        <f t="shared" si="4"/>
        <v>0.29567262001140454</v>
      </c>
      <c r="K45" s="142"/>
      <c r="L45" s="142"/>
    </row>
    <row r="46" spans="2:12" ht="15" customHeight="1">
      <c r="B46" s="174" t="s">
        <v>149</v>
      </c>
      <c r="C46" s="100">
        <v>2004</v>
      </c>
      <c r="D46" s="100">
        <v>1754</v>
      </c>
      <c r="E46" s="100">
        <v>1836</v>
      </c>
      <c r="F46" s="100">
        <v>1945</v>
      </c>
      <c r="G46" s="136">
        <f t="shared" si="1"/>
        <v>1.4729353639359419</v>
      </c>
      <c r="H46" s="136">
        <f t="shared" si="2"/>
        <v>1.2705454037078339</v>
      </c>
      <c r="I46" s="136">
        <f t="shared" si="3"/>
        <v>1.3109183432819611</v>
      </c>
      <c r="J46" s="136">
        <f t="shared" si="4"/>
        <v>1.3692458236242422</v>
      </c>
      <c r="K46" s="142"/>
      <c r="L46" s="142"/>
    </row>
    <row r="47" spans="2:12" ht="15" customHeight="1">
      <c r="B47" s="175" t="s">
        <v>150</v>
      </c>
      <c r="C47" s="101">
        <v>64</v>
      </c>
      <c r="D47" s="101">
        <v>92</v>
      </c>
      <c r="E47" s="101">
        <v>73</v>
      </c>
      <c r="F47" s="101">
        <v>67</v>
      </c>
      <c r="G47" s="137">
        <f t="shared" si="1"/>
        <v>4.7039851942066009E-2</v>
      </c>
      <c r="H47" s="137">
        <f t="shared" si="2"/>
        <v>6.6642062224128121E-2</v>
      </c>
      <c r="I47" s="137">
        <f t="shared" si="3"/>
        <v>5.2122570293890613E-2</v>
      </c>
      <c r="J47" s="137">
        <f t="shared" si="4"/>
        <v>4.7166822716105006E-2</v>
      </c>
      <c r="K47" s="142"/>
      <c r="L47" s="142"/>
    </row>
    <row r="48" spans="2:12" ht="15" customHeight="1">
      <c r="B48" s="174" t="s">
        <v>151</v>
      </c>
      <c r="C48" s="100">
        <v>33</v>
      </c>
      <c r="D48" s="100">
        <v>39</v>
      </c>
      <c r="E48" s="100">
        <v>65</v>
      </c>
      <c r="F48" s="100">
        <v>67</v>
      </c>
      <c r="G48" s="136">
        <f t="shared" si="1"/>
        <v>2.4254923657627787E-2</v>
      </c>
      <c r="H48" s="136">
        <f t="shared" si="2"/>
        <v>2.8250439421097787E-2</v>
      </c>
      <c r="I48" s="136">
        <f t="shared" si="3"/>
        <v>4.6410507795929999E-2</v>
      </c>
      <c r="J48" s="136">
        <f t="shared" si="4"/>
        <v>4.7166822716105006E-2</v>
      </c>
      <c r="K48" s="142"/>
      <c r="L48" s="142"/>
    </row>
    <row r="49" spans="2:12" ht="15" customHeight="1">
      <c r="B49" s="175" t="s">
        <v>152</v>
      </c>
      <c r="C49" s="101">
        <v>81</v>
      </c>
      <c r="D49" s="101">
        <v>87</v>
      </c>
      <c r="E49" s="101">
        <v>109</v>
      </c>
      <c r="F49" s="101">
        <v>141</v>
      </c>
      <c r="G49" s="137">
        <f t="shared" si="1"/>
        <v>5.9534812614177299E-2</v>
      </c>
      <c r="H49" s="137">
        <f t="shared" si="2"/>
        <v>6.3020211016295069E-2</v>
      </c>
      <c r="I49" s="137">
        <f t="shared" si="3"/>
        <v>7.7826851534713387E-2</v>
      </c>
      <c r="J49" s="137">
        <f t="shared" si="4"/>
        <v>9.9261522432400093E-2</v>
      </c>
      <c r="K49" s="142"/>
      <c r="L49" s="142"/>
    </row>
    <row r="50" spans="2:12" ht="15" customHeight="1">
      <c r="B50" s="174" t="s">
        <v>153</v>
      </c>
      <c r="C50" s="100">
        <v>211</v>
      </c>
      <c r="D50" s="100">
        <v>331</v>
      </c>
      <c r="E50" s="100">
        <v>350</v>
      </c>
      <c r="F50" s="100">
        <v>375</v>
      </c>
      <c r="G50" s="136">
        <f t="shared" si="1"/>
        <v>0.15508451187149888</v>
      </c>
      <c r="H50" s="136">
        <f t="shared" si="2"/>
        <v>0.2397665499585479</v>
      </c>
      <c r="I50" s="136">
        <f t="shared" si="3"/>
        <v>0.24990273428577692</v>
      </c>
      <c r="J50" s="136">
        <f t="shared" si="4"/>
        <v>0.2639934107244683</v>
      </c>
      <c r="K50" s="142"/>
      <c r="L50" s="142"/>
    </row>
    <row r="51" spans="2:12" ht="14.25">
      <c r="B51" s="175" t="s">
        <v>154</v>
      </c>
      <c r="C51" s="101">
        <v>406</v>
      </c>
      <c r="D51" s="101">
        <v>375</v>
      </c>
      <c r="E51" s="101">
        <v>464</v>
      </c>
      <c r="F51" s="101">
        <v>481</v>
      </c>
      <c r="G51" s="137">
        <f t="shared" si="1"/>
        <v>0.2984090607574813</v>
      </c>
      <c r="H51" s="137">
        <f t="shared" si="2"/>
        <v>0.27163884058747878</v>
      </c>
      <c r="I51" s="137">
        <f t="shared" si="3"/>
        <v>0.33129962488171566</v>
      </c>
      <c r="J51" s="137">
        <f t="shared" si="4"/>
        <v>0.33861554815591804</v>
      </c>
      <c r="K51" s="142"/>
      <c r="L51" s="142"/>
    </row>
    <row r="52" spans="2:12" ht="14.25">
      <c r="B52" s="174" t="s">
        <v>113</v>
      </c>
      <c r="C52" s="100">
        <v>672</v>
      </c>
      <c r="D52" s="100">
        <v>571</v>
      </c>
      <c r="E52" s="100">
        <v>708</v>
      </c>
      <c r="F52" s="100">
        <v>820</v>
      </c>
      <c r="G52" s="136">
        <f t="shared" si="1"/>
        <v>0.49391844539169311</v>
      </c>
      <c r="H52" s="136">
        <f t="shared" si="2"/>
        <v>0.41361540793453433</v>
      </c>
      <c r="I52" s="136">
        <f t="shared" si="3"/>
        <v>0.50551753106951447</v>
      </c>
      <c r="J52" s="136">
        <f t="shared" si="4"/>
        <v>0.57726559145083733</v>
      </c>
      <c r="K52" s="142"/>
      <c r="L52" s="142"/>
    </row>
    <row r="53" spans="2:12" ht="15.75" thickBot="1">
      <c r="B53" s="102" t="s">
        <v>100</v>
      </c>
      <c r="C53" s="158">
        <v>21970</v>
      </c>
      <c r="D53" s="158">
        <v>22158</v>
      </c>
      <c r="E53" s="158">
        <v>23614</v>
      </c>
      <c r="F53" s="158">
        <v>24960</v>
      </c>
      <c r="G53" s="103">
        <f t="shared" si="1"/>
        <v>16.147899174487346</v>
      </c>
      <c r="H53" s="103">
        <f t="shared" si="2"/>
        <v>16.050595812632945</v>
      </c>
      <c r="I53" s="103">
        <f t="shared" si="3"/>
        <v>16.860580478355246</v>
      </c>
      <c r="J53" s="103">
        <f t="shared" si="4"/>
        <v>17.57140141782061</v>
      </c>
      <c r="K53" s="142"/>
      <c r="L53" s="142"/>
    </row>
    <row r="54" spans="2:12" ht="15.75" customHeight="1">
      <c r="B54" s="138" t="s">
        <v>112</v>
      </c>
      <c r="C54" s="138">
        <v>13605485</v>
      </c>
      <c r="D54" s="138">
        <v>13805095</v>
      </c>
      <c r="E54" s="138">
        <v>14005449</v>
      </c>
      <c r="F54" s="138">
        <v>14204900</v>
      </c>
      <c r="G54" s="148"/>
      <c r="H54" s="142"/>
      <c r="I54" s="142"/>
      <c r="J54" s="142"/>
      <c r="K54" s="142"/>
      <c r="L54" s="142"/>
    </row>
    <row r="55" spans="2:12" ht="15">
      <c r="B55" s="157" t="s">
        <v>118</v>
      </c>
      <c r="C55" s="95"/>
      <c r="D55" s="95"/>
      <c r="E55" s="95"/>
      <c r="F55" s="95"/>
      <c r="G55" s="95"/>
      <c r="H55" s="95"/>
      <c r="I55" s="95"/>
      <c r="K55" s="142"/>
      <c r="L55" s="142"/>
    </row>
    <row r="56" spans="2:12" ht="15">
      <c r="B56" s="157"/>
      <c r="C56" s="95"/>
      <c r="D56" s="95"/>
      <c r="E56" s="95"/>
      <c r="F56" s="95"/>
      <c r="G56" s="95"/>
      <c r="H56" s="95"/>
      <c r="I56" s="95"/>
      <c r="K56" s="142"/>
      <c r="L56" s="142"/>
    </row>
    <row r="57" spans="2:12" ht="15">
      <c r="B57" s="157"/>
      <c r="C57" s="95"/>
      <c r="D57" s="95"/>
      <c r="E57" s="95"/>
      <c r="F57" s="95"/>
      <c r="G57" s="95"/>
      <c r="H57" s="95"/>
      <c r="I57" s="95"/>
      <c r="K57" s="142"/>
      <c r="L57" s="142"/>
    </row>
    <row r="58" spans="2:12" ht="15">
      <c r="B58" s="157"/>
      <c r="C58" s="95">
        <v>2010</v>
      </c>
      <c r="D58" s="95"/>
      <c r="E58" s="95"/>
      <c r="F58" s="95"/>
      <c r="G58" s="95"/>
      <c r="H58" s="95"/>
      <c r="I58" s="95"/>
      <c r="K58" s="142"/>
      <c r="L58" s="142"/>
    </row>
    <row r="59" spans="2:12" ht="15">
      <c r="B59" s="176" t="s">
        <v>123</v>
      </c>
      <c r="C59" s="154">
        <f>+D59/$D$68</f>
        <v>0.24026442307692308</v>
      </c>
      <c r="D59" s="95">
        <v>5997</v>
      </c>
      <c r="E59" s="95"/>
      <c r="F59" s="95"/>
      <c r="G59" s="95"/>
      <c r="H59" s="95"/>
      <c r="I59" s="95"/>
      <c r="K59" s="142"/>
      <c r="L59" s="142"/>
    </row>
    <row r="60" spans="2:12" ht="15">
      <c r="B60" s="176" t="s">
        <v>124</v>
      </c>
      <c r="C60" s="154">
        <f t="shared" ref="C60:C66" si="5">+D60/$D$68</f>
        <v>7.9326923076923073E-2</v>
      </c>
      <c r="D60" s="95">
        <v>1980</v>
      </c>
      <c r="E60" s="95"/>
      <c r="F60" s="95"/>
      <c r="G60" s="95"/>
      <c r="H60" s="95"/>
      <c r="I60" s="95"/>
      <c r="K60" s="142"/>
      <c r="L60" s="142"/>
    </row>
    <row r="61" spans="2:12" ht="15">
      <c r="B61" s="176" t="s">
        <v>149</v>
      </c>
      <c r="C61" s="154">
        <f t="shared" si="5"/>
        <v>7.7924679487179488E-2</v>
      </c>
      <c r="D61" s="95">
        <v>1945</v>
      </c>
      <c r="E61" s="95"/>
      <c r="F61" s="95"/>
      <c r="G61" s="95"/>
      <c r="H61" s="95"/>
      <c r="I61" s="95"/>
      <c r="K61" s="142"/>
      <c r="L61" s="142"/>
    </row>
    <row r="62" spans="2:12" ht="15">
      <c r="B62" s="176" t="s">
        <v>127</v>
      </c>
      <c r="C62" s="154">
        <f t="shared" si="5"/>
        <v>7.7684294871794873E-2</v>
      </c>
      <c r="D62" s="95">
        <v>1939</v>
      </c>
      <c r="E62" s="95"/>
      <c r="F62" s="95"/>
      <c r="G62" s="95"/>
      <c r="H62" s="95"/>
      <c r="I62" s="95"/>
      <c r="K62" s="142"/>
      <c r="L62" s="142"/>
    </row>
    <row r="63" spans="2:12" ht="15">
      <c r="B63" s="176" t="s">
        <v>147</v>
      </c>
      <c r="C63" s="154">
        <f t="shared" si="5"/>
        <v>7.6482371794871801E-2</v>
      </c>
      <c r="D63" s="95">
        <v>1909</v>
      </c>
      <c r="E63" s="95"/>
      <c r="F63" s="95"/>
      <c r="G63" s="95"/>
      <c r="H63" s="95"/>
      <c r="I63" s="95"/>
      <c r="K63" s="142"/>
      <c r="L63" s="142"/>
    </row>
    <row r="64" spans="2:12" ht="15">
      <c r="B64" s="176" t="s">
        <v>130</v>
      </c>
      <c r="C64" s="154">
        <f t="shared" si="5"/>
        <v>4.907852564102564E-2</v>
      </c>
      <c r="D64" s="95">
        <v>1225</v>
      </c>
      <c r="E64" s="95"/>
      <c r="F64" s="95"/>
      <c r="G64" s="95"/>
      <c r="H64" s="95"/>
      <c r="I64" s="95"/>
      <c r="K64" s="142"/>
      <c r="L64" s="142"/>
    </row>
    <row r="65" spans="2:12" ht="15">
      <c r="B65" s="176" t="s">
        <v>126</v>
      </c>
      <c r="C65" s="154">
        <f t="shared" si="5"/>
        <v>3.9182692307692307E-2</v>
      </c>
      <c r="D65" s="95">
        <v>978</v>
      </c>
      <c r="E65" s="95"/>
      <c r="F65" s="95"/>
      <c r="G65" s="95"/>
      <c r="H65" s="95"/>
      <c r="I65" s="95"/>
      <c r="K65" s="142"/>
      <c r="L65" s="142"/>
    </row>
    <row r="66" spans="2:12" ht="15">
      <c r="B66" s="176" t="s">
        <v>128</v>
      </c>
      <c r="C66" s="154">
        <f t="shared" si="5"/>
        <v>3.3133012820512821E-2</v>
      </c>
      <c r="D66" s="95">
        <v>827</v>
      </c>
      <c r="E66" s="95"/>
      <c r="F66" s="95"/>
      <c r="G66" s="95"/>
      <c r="H66" s="95"/>
      <c r="I66" s="95"/>
      <c r="K66" s="142"/>
      <c r="L66" s="142"/>
    </row>
    <row r="67" spans="2:12" ht="15">
      <c r="B67" s="176" t="s">
        <v>155</v>
      </c>
      <c r="C67" s="154">
        <f>+D67/$D$68</f>
        <v>0.32692307692307693</v>
      </c>
      <c r="D67" s="95">
        <v>8160</v>
      </c>
      <c r="E67" s="95"/>
      <c r="F67" s="95"/>
      <c r="G67" s="95"/>
      <c r="H67" s="95"/>
      <c r="I67" s="95"/>
      <c r="K67" s="142"/>
      <c r="L67" s="142"/>
    </row>
    <row r="68" spans="2:12" ht="15">
      <c r="B68" s="157"/>
      <c r="C68" s="95"/>
      <c r="D68" s="95">
        <f>SUM(D59:D67)</f>
        <v>24960</v>
      </c>
      <c r="E68" s="95"/>
      <c r="F68" s="95"/>
      <c r="G68" s="95"/>
      <c r="H68" s="95"/>
      <c r="I68" s="95"/>
      <c r="K68" s="142"/>
      <c r="L68" s="142"/>
    </row>
    <row r="69" spans="2:12" ht="15">
      <c r="B69" s="157"/>
      <c r="C69" s="95"/>
      <c r="D69" s="95"/>
      <c r="E69" s="95"/>
      <c r="F69" s="95"/>
      <c r="G69" s="95"/>
      <c r="H69" s="95"/>
      <c r="I69" s="95"/>
      <c r="K69" s="142"/>
      <c r="L69" s="142"/>
    </row>
    <row r="70" spans="2:12" ht="15">
      <c r="B70" s="157"/>
      <c r="C70" s="95"/>
      <c r="D70" s="95"/>
      <c r="E70" s="95"/>
      <c r="F70" s="95"/>
      <c r="G70" s="95"/>
      <c r="H70" s="95"/>
      <c r="I70" s="95"/>
      <c r="K70" s="142"/>
      <c r="L70" s="142"/>
    </row>
    <row r="71" spans="2:12" ht="15">
      <c r="B71" s="157"/>
      <c r="C71" s="95"/>
      <c r="D71" s="95"/>
      <c r="E71" s="95"/>
      <c r="F71" s="95"/>
      <c r="G71" s="95"/>
      <c r="H71" s="95"/>
      <c r="I71" s="95"/>
      <c r="K71" s="142"/>
      <c r="L71" s="142"/>
    </row>
    <row r="72" spans="2:12" ht="15">
      <c r="B72" s="157"/>
      <c r="C72" s="95"/>
      <c r="D72" s="95"/>
      <c r="E72" s="95"/>
      <c r="F72" s="95"/>
      <c r="G72" s="95"/>
      <c r="H72" s="95"/>
      <c r="I72" s="95"/>
      <c r="K72" s="142"/>
      <c r="L72" s="142"/>
    </row>
    <row r="73" spans="2:12" ht="16.5" customHeight="1">
      <c r="B73" s="95"/>
      <c r="C73" s="95"/>
      <c r="D73" s="95"/>
      <c r="E73" s="95"/>
      <c r="F73" s="95"/>
      <c r="G73" s="95"/>
      <c r="H73" s="95"/>
      <c r="I73" s="95"/>
      <c r="K73" s="142"/>
      <c r="L73" s="142"/>
    </row>
    <row r="74" spans="2:12" ht="14.25">
      <c r="B74" s="95"/>
      <c r="C74" s="95"/>
      <c r="D74" s="95"/>
      <c r="E74" s="95"/>
      <c r="F74" s="95"/>
      <c r="G74" s="95"/>
      <c r="H74" s="95"/>
      <c r="I74" s="95"/>
      <c r="K74" s="142"/>
      <c r="L74" s="142"/>
    </row>
    <row r="75" spans="2:12" ht="14.25">
      <c r="B75" s="95"/>
      <c r="C75" s="95"/>
      <c r="D75" s="95"/>
      <c r="E75" s="95"/>
      <c r="F75" s="95"/>
      <c r="G75" s="95"/>
      <c r="H75" s="95"/>
      <c r="I75" s="95"/>
      <c r="K75" s="142"/>
      <c r="L75" s="142"/>
    </row>
    <row r="76" spans="2:12" ht="14.25">
      <c r="B76" s="95"/>
      <c r="C76" s="95"/>
      <c r="D76" s="95"/>
      <c r="E76" s="95"/>
      <c r="F76" s="95"/>
      <c r="G76" s="95"/>
      <c r="H76" s="95"/>
      <c r="I76" s="95"/>
      <c r="K76" s="142"/>
      <c r="L76" s="142"/>
    </row>
    <row r="77" spans="2:12" ht="14.25">
      <c r="B77" s="95"/>
      <c r="C77" s="95"/>
      <c r="D77" s="95"/>
      <c r="E77" s="95"/>
      <c r="F77" s="95"/>
      <c r="G77" s="95"/>
      <c r="H77" s="95"/>
      <c r="I77" s="95"/>
      <c r="K77" s="142"/>
      <c r="L77" s="142"/>
    </row>
    <row r="78" spans="2:12" ht="14.25">
      <c r="B78" s="95"/>
      <c r="C78" s="95"/>
      <c r="D78" s="95"/>
      <c r="E78" s="95"/>
      <c r="F78" s="95"/>
      <c r="G78" s="95"/>
      <c r="H78" s="95"/>
      <c r="I78" s="95"/>
      <c r="K78" s="142"/>
      <c r="L78" s="142"/>
    </row>
    <row r="79" spans="2:12">
      <c r="B79" s="155" t="s">
        <v>122</v>
      </c>
      <c r="C79" s="143"/>
      <c r="K79" s="142"/>
      <c r="L79" s="142"/>
    </row>
    <row r="80" spans="2:12">
      <c r="B80" s="97" t="s">
        <v>116</v>
      </c>
      <c r="C80" s="143"/>
      <c r="K80" s="142"/>
      <c r="L80" s="142"/>
    </row>
    <row r="81" spans="2:12">
      <c r="B81" s="98" t="s">
        <v>111</v>
      </c>
      <c r="K81" s="142"/>
      <c r="L81" s="142"/>
    </row>
    <row r="82" spans="2:12">
      <c r="K82" s="142"/>
      <c r="L82" s="142"/>
    </row>
    <row r="83" spans="2:12">
      <c r="K83" s="142"/>
      <c r="L83" s="142"/>
    </row>
    <row r="84" spans="2:12">
      <c r="K84" s="142"/>
      <c r="L84" s="142"/>
    </row>
    <row r="85" spans="2:12">
      <c r="K85" s="142"/>
      <c r="L85" s="142"/>
    </row>
    <row r="86" spans="2:12">
      <c r="K86" s="142"/>
      <c r="L86" s="142"/>
    </row>
    <row r="87" spans="2:12">
      <c r="K87" s="142"/>
      <c r="L87" s="142"/>
    </row>
    <row r="88" spans="2:12">
      <c r="K88" s="142"/>
      <c r="L88" s="142"/>
    </row>
    <row r="95" spans="2:12" ht="24" customHeight="1"/>
  </sheetData>
  <mergeCells count="3">
    <mergeCell ref="C18:F18"/>
    <mergeCell ref="G18:J18"/>
    <mergeCell ref="B18:B19"/>
  </mergeCells>
  <phoneticPr fontId="14" type="noConversion"/>
  <hyperlinks>
    <hyperlink ref="L1" location="ÍNDICE!A1" display="ÍNDICE"/>
  </hyperlinks>
  <printOptions horizontalCentered="1" verticalCentered="1"/>
  <pageMargins left="0.27559055118110237" right="0.19685039370078741" top="0.31496062992125984" bottom="0.31496062992125984" header="0.19685039370078741" footer="0"/>
  <pageSetup paperSize="9" scale="72" orientation="portrait" verticalDpi="300" r:id="rId1"/>
  <headerFooter alignWithMargins="0"/>
  <rowBreaks count="1" manualBreakCount="1">
    <brk id="82" min="1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H62"/>
  <sheetViews>
    <sheetView zoomScaleNormal="100" zoomScaleSheetLayoutView="100" workbookViewId="0"/>
  </sheetViews>
  <sheetFormatPr baseColWidth="10" defaultRowHeight="12.75"/>
  <cols>
    <col min="1" max="1" width="2.28515625" style="139" customWidth="1"/>
    <col min="2" max="2" width="34.5703125" style="139" customWidth="1"/>
    <col min="3" max="6" width="11.7109375" style="139" customWidth="1"/>
    <col min="7" max="7" width="1.5703125" style="139" customWidth="1"/>
    <col min="8" max="16384" width="11.42578125" style="139"/>
  </cols>
  <sheetData>
    <row r="1" spans="2:8" ht="14.25">
      <c r="H1" s="94" t="s">
        <v>110</v>
      </c>
    </row>
    <row r="14" spans="2:8" ht="13.5" thickBot="1"/>
    <row r="15" spans="2:8" ht="15.75" thickBot="1">
      <c r="B15" s="338" t="s">
        <v>28</v>
      </c>
      <c r="C15" s="340" t="s">
        <v>117</v>
      </c>
      <c r="D15" s="340">
        <v>2008</v>
      </c>
      <c r="E15" s="340">
        <v>2009</v>
      </c>
      <c r="F15" s="340">
        <v>2010</v>
      </c>
    </row>
    <row r="16" spans="2:8" ht="15">
      <c r="B16" s="339"/>
      <c r="C16" s="153">
        <v>2007</v>
      </c>
      <c r="D16" s="153">
        <v>2008</v>
      </c>
      <c r="E16" s="153">
        <v>2009</v>
      </c>
      <c r="F16" s="153">
        <v>2010</v>
      </c>
    </row>
    <row r="17" spans="2:7" ht="15">
      <c r="B17" s="141" t="s">
        <v>26</v>
      </c>
      <c r="C17" s="151">
        <v>9006</v>
      </c>
      <c r="D17" s="151">
        <v>13501</v>
      </c>
      <c r="E17" s="151">
        <v>15048</v>
      </c>
      <c r="F17" s="151">
        <v>15863</v>
      </c>
    </row>
    <row r="18" spans="2:7" ht="14.25">
      <c r="B18" s="96" t="s">
        <v>3</v>
      </c>
      <c r="C18" s="101">
        <v>4214</v>
      </c>
      <c r="D18" s="101">
        <v>7444</v>
      </c>
      <c r="E18" s="101">
        <v>8385</v>
      </c>
      <c r="F18" s="101">
        <v>9015</v>
      </c>
    </row>
    <row r="19" spans="2:7" ht="14.25">
      <c r="B19" s="95" t="s">
        <v>57</v>
      </c>
      <c r="C19" s="100">
        <v>224</v>
      </c>
      <c r="D19" s="100">
        <v>276</v>
      </c>
      <c r="E19" s="100">
        <v>264</v>
      </c>
      <c r="F19" s="100">
        <v>315</v>
      </c>
    </row>
    <row r="20" spans="2:7" ht="14.25">
      <c r="B20" s="96" t="s">
        <v>4</v>
      </c>
      <c r="C20" s="101">
        <v>544</v>
      </c>
      <c r="D20" s="101">
        <v>684</v>
      </c>
      <c r="E20" s="101">
        <v>832</v>
      </c>
      <c r="F20" s="101">
        <v>871</v>
      </c>
    </row>
    <row r="21" spans="2:7" ht="13.5" customHeight="1">
      <c r="B21" s="95" t="s">
        <v>101</v>
      </c>
      <c r="C21" s="100">
        <v>177</v>
      </c>
      <c r="D21" s="100">
        <v>157</v>
      </c>
      <c r="E21" s="100">
        <v>156</v>
      </c>
      <c r="F21" s="100">
        <v>155</v>
      </c>
    </row>
    <row r="22" spans="2:7" ht="13.5" customHeight="1">
      <c r="B22" s="96" t="s">
        <v>54</v>
      </c>
      <c r="C22" s="101">
        <v>48</v>
      </c>
      <c r="D22" s="101">
        <v>38</v>
      </c>
      <c r="E22" s="101">
        <v>39</v>
      </c>
      <c r="F22" s="101">
        <v>42</v>
      </c>
    </row>
    <row r="23" spans="2:7" ht="13.5" customHeight="1">
      <c r="B23" s="95" t="s">
        <v>11</v>
      </c>
      <c r="C23" s="100">
        <v>1354</v>
      </c>
      <c r="D23" s="100">
        <v>1876</v>
      </c>
      <c r="E23" s="100">
        <v>2040</v>
      </c>
      <c r="F23" s="100">
        <v>2165</v>
      </c>
    </row>
    <row r="24" spans="2:7" ht="21" customHeight="1">
      <c r="B24" s="96" t="s">
        <v>7</v>
      </c>
      <c r="C24" s="101">
        <v>379</v>
      </c>
      <c r="D24" s="101">
        <v>399</v>
      </c>
      <c r="E24" s="101">
        <v>408</v>
      </c>
      <c r="F24" s="101">
        <v>380</v>
      </c>
      <c r="G24" s="342"/>
    </row>
    <row r="25" spans="2:7" ht="15" customHeight="1">
      <c r="B25" s="95" t="s">
        <v>14</v>
      </c>
      <c r="C25" s="100">
        <v>580</v>
      </c>
      <c r="D25" s="100">
        <v>592</v>
      </c>
      <c r="E25" s="100">
        <v>592</v>
      </c>
      <c r="F25" s="100">
        <v>606</v>
      </c>
      <c r="G25" s="342"/>
    </row>
    <row r="26" spans="2:7" ht="15" customHeight="1">
      <c r="B26" s="96" t="s">
        <v>120</v>
      </c>
      <c r="C26" s="101">
        <v>50</v>
      </c>
      <c r="D26" s="101">
        <v>60</v>
      </c>
      <c r="E26" s="101">
        <v>36</v>
      </c>
      <c r="F26" s="101">
        <v>113</v>
      </c>
      <c r="G26" s="342"/>
    </row>
    <row r="27" spans="2:7" ht="18" customHeight="1">
      <c r="B27" s="95" t="s">
        <v>102</v>
      </c>
      <c r="C27" s="100">
        <v>450</v>
      </c>
      <c r="D27" s="100">
        <v>477</v>
      </c>
      <c r="E27" s="100">
        <v>484</v>
      </c>
      <c r="F27" s="100">
        <v>396</v>
      </c>
      <c r="G27" s="145"/>
    </row>
    <row r="28" spans="2:7" ht="18" customHeight="1">
      <c r="B28" s="96" t="s">
        <v>103</v>
      </c>
      <c r="C28" s="96">
        <v>98</v>
      </c>
      <c r="D28" s="96">
        <v>190</v>
      </c>
      <c r="E28" s="96">
        <v>178</v>
      </c>
      <c r="F28" s="96">
        <v>180</v>
      </c>
      <c r="G28" s="146"/>
    </row>
    <row r="29" spans="2:7" ht="18" customHeight="1">
      <c r="B29" s="95" t="s">
        <v>78</v>
      </c>
      <c r="C29" s="95">
        <v>494</v>
      </c>
      <c r="D29" s="95">
        <v>848</v>
      </c>
      <c r="E29" s="95">
        <v>1142</v>
      </c>
      <c r="F29" s="95">
        <v>1092</v>
      </c>
      <c r="G29" s="147"/>
    </row>
    <row r="30" spans="2:7" ht="18" customHeight="1">
      <c r="B30" s="96" t="s">
        <v>104</v>
      </c>
      <c r="C30" s="96">
        <v>8</v>
      </c>
      <c r="D30" s="96">
        <v>6</v>
      </c>
      <c r="E30" s="96">
        <v>6</v>
      </c>
      <c r="F30" s="96">
        <v>5</v>
      </c>
      <c r="G30" s="147"/>
    </row>
    <row r="31" spans="2:7" ht="18" customHeight="1">
      <c r="B31" s="95" t="s">
        <v>9</v>
      </c>
      <c r="C31" s="95">
        <v>368</v>
      </c>
      <c r="D31" s="95">
        <v>428</v>
      </c>
      <c r="E31" s="95">
        <v>457</v>
      </c>
      <c r="F31" s="95">
        <v>497</v>
      </c>
      <c r="G31" s="147"/>
    </row>
    <row r="32" spans="2:7" ht="18" customHeight="1">
      <c r="B32" s="96" t="s">
        <v>105</v>
      </c>
      <c r="C32" s="96">
        <v>18</v>
      </c>
      <c r="D32" s="96">
        <v>26</v>
      </c>
      <c r="E32" s="96">
        <v>29</v>
      </c>
      <c r="F32" s="96">
        <v>31</v>
      </c>
      <c r="G32" s="147"/>
    </row>
    <row r="33" spans="2:7" ht="18" customHeight="1">
      <c r="B33" s="150" t="s">
        <v>27</v>
      </c>
      <c r="C33" s="152">
        <v>12964</v>
      </c>
      <c r="D33" s="152">
        <v>13739</v>
      </c>
      <c r="E33" s="152">
        <v>14223</v>
      </c>
      <c r="F33" s="152">
        <v>15111</v>
      </c>
      <c r="G33" s="147"/>
    </row>
    <row r="34" spans="2:7" ht="18" customHeight="1">
      <c r="B34" s="95" t="s">
        <v>16</v>
      </c>
      <c r="C34" s="100">
        <v>1335</v>
      </c>
      <c r="D34" s="100">
        <v>1411</v>
      </c>
      <c r="E34" s="100">
        <v>1508</v>
      </c>
      <c r="F34" s="100">
        <v>1572</v>
      </c>
      <c r="G34" s="147"/>
    </row>
    <row r="35" spans="2:7" ht="18" customHeight="1">
      <c r="B35" s="96" t="s">
        <v>15</v>
      </c>
      <c r="C35" s="101">
        <v>11629</v>
      </c>
      <c r="D35" s="101">
        <v>12328</v>
      </c>
      <c r="E35" s="101">
        <v>12715</v>
      </c>
      <c r="F35" s="101">
        <v>13539</v>
      </c>
      <c r="G35" s="147"/>
    </row>
    <row r="36" spans="2:7" ht="18" customHeight="1" thickBot="1">
      <c r="B36" s="102" t="s">
        <v>29</v>
      </c>
      <c r="C36" s="158">
        <v>21970</v>
      </c>
      <c r="D36" s="158">
        <v>27240</v>
      </c>
      <c r="E36" s="158">
        <v>29271</v>
      </c>
      <c r="F36" s="158">
        <v>30974</v>
      </c>
      <c r="G36" s="147"/>
    </row>
    <row r="37" spans="2:7">
      <c r="B37" s="144"/>
    </row>
    <row r="38" spans="2:7" ht="15">
      <c r="B38" s="156" t="s">
        <v>119</v>
      </c>
    </row>
    <row r="40" spans="2:7">
      <c r="B40" s="149"/>
      <c r="C40" s="149" t="s">
        <v>121</v>
      </c>
    </row>
    <row r="41" spans="2:7" ht="14.25">
      <c r="B41" s="96" t="s">
        <v>104</v>
      </c>
      <c r="C41" s="159">
        <v>1.6142571188738943E-4</v>
      </c>
    </row>
    <row r="42" spans="2:7" ht="14.25">
      <c r="B42" s="96" t="s">
        <v>105</v>
      </c>
      <c r="C42" s="159">
        <v>1.0008394137018145E-3</v>
      </c>
    </row>
    <row r="43" spans="2:7" ht="14.25">
      <c r="B43" s="96" t="s">
        <v>54</v>
      </c>
      <c r="C43" s="159">
        <v>1.3559759798540711E-3</v>
      </c>
    </row>
    <row r="44" spans="2:7" ht="14.25">
      <c r="B44" s="96" t="s">
        <v>120</v>
      </c>
      <c r="C44" s="159">
        <v>3.648221088655001E-3</v>
      </c>
    </row>
    <row r="45" spans="2:7" ht="14.25">
      <c r="B45" s="95" t="s">
        <v>101</v>
      </c>
      <c r="C45" s="159">
        <v>5.0041970685090718E-3</v>
      </c>
    </row>
    <row r="46" spans="2:7" ht="14.25">
      <c r="B46" s="96" t="s">
        <v>103</v>
      </c>
      <c r="C46" s="159">
        <v>5.811325627946019E-3</v>
      </c>
    </row>
    <row r="47" spans="2:7" ht="14.25">
      <c r="B47" s="95" t="s">
        <v>57</v>
      </c>
      <c r="C47" s="159">
        <v>1.0169819848905534E-2</v>
      </c>
    </row>
    <row r="48" spans="2:7" ht="14.25">
      <c r="B48" s="96" t="s">
        <v>7</v>
      </c>
      <c r="C48" s="159">
        <v>1.2268354103441596E-2</v>
      </c>
    </row>
    <row r="49" spans="2:3" ht="28.5">
      <c r="B49" s="95" t="s">
        <v>102</v>
      </c>
      <c r="C49" s="159">
        <v>1.2784916381481243E-2</v>
      </c>
    </row>
    <row r="50" spans="2:3" ht="14.25">
      <c r="B50" s="95" t="s">
        <v>9</v>
      </c>
      <c r="C50" s="159">
        <v>1.6045715761606509E-2</v>
      </c>
    </row>
    <row r="51" spans="2:3" ht="14.25">
      <c r="B51" s="95" t="s">
        <v>14</v>
      </c>
      <c r="C51" s="159">
        <v>1.9564796280751598E-2</v>
      </c>
    </row>
    <row r="52" spans="2:3" ht="14.25">
      <c r="B52" s="96" t="s">
        <v>4</v>
      </c>
      <c r="C52" s="159">
        <v>2.8120359010783236E-2</v>
      </c>
    </row>
    <row r="53" spans="2:3" ht="28.5">
      <c r="B53" s="95" t="s">
        <v>78</v>
      </c>
      <c r="C53" s="159">
        <v>3.5255375476205851E-2</v>
      </c>
    </row>
    <row r="54" spans="2:3" ht="14.25">
      <c r="B54" s="95" t="s">
        <v>16</v>
      </c>
      <c r="C54" s="159">
        <v>5.0752243817395237E-2</v>
      </c>
    </row>
    <row r="55" spans="2:3" ht="14.25">
      <c r="B55" s="95" t="s">
        <v>11</v>
      </c>
      <c r="C55" s="159">
        <v>6.9897333247239624E-2</v>
      </c>
    </row>
    <row r="56" spans="2:3" ht="14.25">
      <c r="B56" s="96" t="s">
        <v>3</v>
      </c>
      <c r="C56" s="159">
        <v>0.29105055853296313</v>
      </c>
    </row>
    <row r="57" spans="2:3" ht="14.25">
      <c r="B57" s="96" t="s">
        <v>15</v>
      </c>
      <c r="C57" s="159">
        <v>0.4371085426486731</v>
      </c>
    </row>
    <row r="60" spans="2:3" ht="15" customHeight="1">
      <c r="B60" s="143"/>
      <c r="C60" s="143"/>
    </row>
    <row r="61" spans="2:3">
      <c r="B61" s="97" t="s">
        <v>116</v>
      </c>
    </row>
    <row r="62" spans="2:3">
      <c r="B62" s="98" t="s">
        <v>111</v>
      </c>
    </row>
  </sheetData>
  <mergeCells count="3">
    <mergeCell ref="B15:B16"/>
    <mergeCell ref="C15:F15"/>
    <mergeCell ref="G24:G26"/>
  </mergeCells>
  <phoneticPr fontId="23" type="noConversion"/>
  <hyperlinks>
    <hyperlink ref="H1" location="ÍNDICE!A1" display="ÍNDICE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scale="85" orientation="portrait" verticalDpi="1200" r:id="rId1"/>
  <rowBreaks count="1" manualBreakCount="1">
    <brk id="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P60"/>
  <sheetViews>
    <sheetView zoomScale="55" zoomScaleNormal="55" zoomScaleSheetLayoutView="80" workbookViewId="0">
      <pane xSplit="1" topLeftCell="B1" activePane="topRight" state="frozen"/>
      <selection activeCell="M14" sqref="M14"/>
      <selection pane="topRight" activeCell="AI7" sqref="AI7"/>
    </sheetView>
  </sheetViews>
  <sheetFormatPr baseColWidth="10" defaultRowHeight="15"/>
  <cols>
    <col min="1" max="1" width="30.5703125" style="164" customWidth="1"/>
    <col min="2" max="2" width="17.28515625" style="164" customWidth="1"/>
    <col min="3" max="3" width="12" style="164" customWidth="1"/>
    <col min="4" max="5" width="7.85546875" style="164" bestFit="1" customWidth="1"/>
    <col min="6" max="6" width="8.28515625" style="164" bestFit="1" customWidth="1"/>
    <col min="7" max="7" width="7.85546875" style="164" bestFit="1" customWidth="1"/>
    <col min="8" max="8" width="8.28515625" style="164" bestFit="1" customWidth="1"/>
    <col min="9" max="9" width="7.85546875" style="164" bestFit="1" customWidth="1"/>
    <col min="10" max="10" width="8.28515625" style="164" bestFit="1" customWidth="1"/>
    <col min="11" max="11" width="7.85546875" style="164" bestFit="1" customWidth="1"/>
    <col min="12" max="14" width="8.28515625" style="164" bestFit="1" customWidth="1"/>
    <col min="15" max="15" width="7.85546875" style="164" bestFit="1" customWidth="1"/>
    <col min="16" max="17" width="8.28515625" style="164" bestFit="1" customWidth="1"/>
    <col min="18" max="20" width="7.85546875" style="164" bestFit="1" customWidth="1"/>
    <col min="21" max="22" width="8.28515625" style="164" bestFit="1" customWidth="1"/>
    <col min="23" max="23" width="7.85546875" style="164" bestFit="1" customWidth="1"/>
    <col min="24" max="34" width="7.42578125" style="164" bestFit="1" customWidth="1"/>
    <col min="35" max="35" width="7.85546875" style="164" bestFit="1" customWidth="1"/>
    <col min="36" max="38" width="7.28515625" style="164" customWidth="1"/>
    <col min="39" max="40" width="11.42578125" style="164"/>
    <col min="41" max="41" width="12.85546875" style="169" customWidth="1"/>
    <col min="42" max="42" width="11.42578125" style="169"/>
    <col min="43" max="16384" width="11.42578125" style="164"/>
  </cols>
  <sheetData>
    <row r="5" spans="1:42" ht="15.75">
      <c r="AI5" s="317" t="s">
        <v>195</v>
      </c>
    </row>
    <row r="7" spans="1:42" ht="15.75">
      <c r="A7" s="232" t="s">
        <v>196</v>
      </c>
    </row>
    <row r="8" spans="1:42" ht="18.75">
      <c r="A8" s="226"/>
    </row>
    <row r="9" spans="1:42">
      <c r="A9" s="343" t="s">
        <v>173</v>
      </c>
      <c r="B9" s="345" t="s">
        <v>174</v>
      </c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 t="s">
        <v>175</v>
      </c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 t="s">
        <v>177</v>
      </c>
      <c r="Y9" s="345"/>
      <c r="Z9" s="345"/>
      <c r="AA9" s="345"/>
      <c r="AB9" s="345"/>
      <c r="AC9" s="345"/>
      <c r="AD9" s="345"/>
      <c r="AE9" s="345"/>
      <c r="AF9" s="345"/>
      <c r="AG9" s="345"/>
      <c r="AH9" s="345"/>
    </row>
    <row r="10" spans="1:42">
      <c r="A10" s="344"/>
      <c r="B10" s="307">
        <v>2003</v>
      </c>
      <c r="C10" s="307">
        <v>2004</v>
      </c>
      <c r="D10" s="307">
        <v>2005</v>
      </c>
      <c r="E10" s="307">
        <v>2006</v>
      </c>
      <c r="F10" s="307">
        <v>2007</v>
      </c>
      <c r="G10" s="307">
        <v>2008</v>
      </c>
      <c r="H10" s="307">
        <v>2009</v>
      </c>
      <c r="I10" s="307">
        <v>2010</v>
      </c>
      <c r="J10" s="307">
        <v>2011</v>
      </c>
      <c r="K10" s="307">
        <v>2012</v>
      </c>
      <c r="L10" s="307">
        <v>2013</v>
      </c>
      <c r="M10" s="307">
        <v>2003</v>
      </c>
      <c r="N10" s="307">
        <v>2004</v>
      </c>
      <c r="O10" s="307">
        <v>2005</v>
      </c>
      <c r="P10" s="307">
        <v>2006</v>
      </c>
      <c r="Q10" s="307">
        <v>2007</v>
      </c>
      <c r="R10" s="307">
        <v>2008</v>
      </c>
      <c r="S10" s="307">
        <v>2009</v>
      </c>
      <c r="T10" s="307">
        <v>2010</v>
      </c>
      <c r="U10" s="307">
        <v>2011</v>
      </c>
      <c r="V10" s="307">
        <v>2012</v>
      </c>
      <c r="W10" s="307">
        <v>2013</v>
      </c>
      <c r="X10" s="307">
        <v>2003</v>
      </c>
      <c r="Y10" s="307">
        <v>2004</v>
      </c>
      <c r="Z10" s="307">
        <v>2005</v>
      </c>
      <c r="AA10" s="307">
        <v>2006</v>
      </c>
      <c r="AB10" s="307">
        <v>2007</v>
      </c>
      <c r="AC10" s="307">
        <v>2008</v>
      </c>
      <c r="AD10" s="307">
        <v>2009</v>
      </c>
      <c r="AE10" s="307">
        <v>2010</v>
      </c>
      <c r="AF10" s="307">
        <v>2011</v>
      </c>
      <c r="AG10" s="307">
        <v>2012</v>
      </c>
      <c r="AH10" s="307">
        <v>2013</v>
      </c>
    </row>
    <row r="11" spans="1:42">
      <c r="A11" s="280" t="s">
        <v>202</v>
      </c>
      <c r="B11" s="281">
        <v>74</v>
      </c>
      <c r="C11" s="281">
        <v>79</v>
      </c>
      <c r="D11" s="281">
        <v>82</v>
      </c>
      <c r="E11" s="281">
        <v>80</v>
      </c>
      <c r="F11" s="282">
        <v>84</v>
      </c>
      <c r="G11" s="282">
        <v>80</v>
      </c>
      <c r="H11" s="282">
        <v>83</v>
      </c>
      <c r="I11" s="282">
        <v>78</v>
      </c>
      <c r="J11" s="282">
        <v>78</v>
      </c>
      <c r="K11" s="282">
        <v>72</v>
      </c>
      <c r="L11" s="282">
        <v>76</v>
      </c>
      <c r="M11" s="282">
        <v>60</v>
      </c>
      <c r="N11" s="282">
        <v>65</v>
      </c>
      <c r="O11" s="282">
        <v>69</v>
      </c>
      <c r="P11" s="282">
        <v>71</v>
      </c>
      <c r="Q11" s="282">
        <v>65</v>
      </c>
      <c r="R11" s="282">
        <v>61</v>
      </c>
      <c r="S11" s="282">
        <v>63</v>
      </c>
      <c r="T11" s="282">
        <v>58</v>
      </c>
      <c r="U11" s="282">
        <v>59</v>
      </c>
      <c r="V11" s="282">
        <v>57</v>
      </c>
      <c r="W11" s="282">
        <v>62</v>
      </c>
      <c r="X11" s="282">
        <v>14</v>
      </c>
      <c r="Y11" s="282">
        <v>14</v>
      </c>
      <c r="Z11" s="282">
        <v>13</v>
      </c>
      <c r="AA11" s="282">
        <v>9</v>
      </c>
      <c r="AB11" s="282">
        <v>19</v>
      </c>
      <c r="AC11" s="282">
        <v>19</v>
      </c>
      <c r="AD11" s="282">
        <v>20</v>
      </c>
      <c r="AE11" s="282">
        <v>20</v>
      </c>
      <c r="AF11" s="282">
        <v>19</v>
      </c>
      <c r="AG11" s="282">
        <v>15</v>
      </c>
      <c r="AH11" s="282">
        <v>14</v>
      </c>
      <c r="AJ11" s="179"/>
    </row>
    <row r="12" spans="1:42">
      <c r="A12" s="283" t="s">
        <v>203</v>
      </c>
      <c r="B12" s="284">
        <v>80</v>
      </c>
      <c r="C12" s="284">
        <v>91</v>
      </c>
      <c r="D12" s="284">
        <v>91</v>
      </c>
      <c r="E12" s="284">
        <v>82</v>
      </c>
      <c r="F12" s="285">
        <v>90</v>
      </c>
      <c r="G12" s="285">
        <v>90</v>
      </c>
      <c r="H12" s="285">
        <v>92</v>
      </c>
      <c r="I12" s="285">
        <v>94</v>
      </c>
      <c r="J12" s="285">
        <v>97</v>
      </c>
      <c r="K12" s="285">
        <v>101</v>
      </c>
      <c r="L12" s="285">
        <v>97</v>
      </c>
      <c r="M12" s="285">
        <v>80</v>
      </c>
      <c r="N12" s="285">
        <v>91</v>
      </c>
      <c r="O12" s="285">
        <v>91</v>
      </c>
      <c r="P12" s="285">
        <v>82</v>
      </c>
      <c r="Q12" s="285">
        <v>87</v>
      </c>
      <c r="R12" s="285">
        <v>88</v>
      </c>
      <c r="S12" s="285">
        <v>91</v>
      </c>
      <c r="T12" s="285">
        <v>93</v>
      </c>
      <c r="U12" s="285">
        <v>96</v>
      </c>
      <c r="V12" s="285">
        <v>97</v>
      </c>
      <c r="W12" s="285">
        <v>95</v>
      </c>
      <c r="X12" s="285"/>
      <c r="Y12" s="285"/>
      <c r="Z12" s="285"/>
      <c r="AA12" s="285"/>
      <c r="AB12" s="285">
        <v>3</v>
      </c>
      <c r="AC12" s="285">
        <v>2</v>
      </c>
      <c r="AD12" s="285">
        <v>1</v>
      </c>
      <c r="AE12" s="285">
        <v>1</v>
      </c>
      <c r="AF12" s="285">
        <v>1</v>
      </c>
      <c r="AG12" s="285">
        <v>4</v>
      </c>
      <c r="AH12" s="285">
        <v>2</v>
      </c>
      <c r="AJ12" s="179"/>
    </row>
    <row r="13" spans="1:42" ht="17.25">
      <c r="A13" s="283" t="s">
        <v>206</v>
      </c>
      <c r="B13" s="284">
        <v>31</v>
      </c>
      <c r="C13" s="284">
        <v>38</v>
      </c>
      <c r="D13" s="284">
        <v>36</v>
      </c>
      <c r="E13" s="284">
        <v>32</v>
      </c>
      <c r="F13" s="282">
        <v>40</v>
      </c>
      <c r="G13" s="282">
        <v>41</v>
      </c>
      <c r="H13" s="282">
        <v>41</v>
      </c>
      <c r="I13" s="282">
        <v>40</v>
      </c>
      <c r="J13" s="282">
        <v>41</v>
      </c>
      <c r="K13" s="282">
        <v>42</v>
      </c>
      <c r="L13" s="282">
        <v>42</v>
      </c>
      <c r="M13" s="282">
        <v>25</v>
      </c>
      <c r="N13" s="282">
        <v>31</v>
      </c>
      <c r="O13" s="282">
        <v>31</v>
      </c>
      <c r="P13" s="282">
        <v>29</v>
      </c>
      <c r="Q13" s="282">
        <v>32</v>
      </c>
      <c r="R13" s="282">
        <v>32</v>
      </c>
      <c r="S13" s="282">
        <v>32</v>
      </c>
      <c r="T13" s="282">
        <v>32</v>
      </c>
      <c r="U13" s="282">
        <v>34</v>
      </c>
      <c r="V13" s="282">
        <v>35</v>
      </c>
      <c r="W13" s="282">
        <v>35</v>
      </c>
      <c r="X13" s="282">
        <v>6</v>
      </c>
      <c r="Y13" s="282">
        <v>7</v>
      </c>
      <c r="Z13" s="282">
        <v>5</v>
      </c>
      <c r="AA13" s="282">
        <v>3</v>
      </c>
      <c r="AB13" s="282">
        <v>8</v>
      </c>
      <c r="AC13" s="282">
        <v>9</v>
      </c>
      <c r="AD13" s="282">
        <v>9</v>
      </c>
      <c r="AE13" s="282">
        <v>8</v>
      </c>
      <c r="AF13" s="282">
        <v>7</v>
      </c>
      <c r="AG13" s="282">
        <v>7</v>
      </c>
      <c r="AH13" s="282">
        <v>7</v>
      </c>
      <c r="AJ13" s="179"/>
    </row>
    <row r="14" spans="1:42" ht="17.25">
      <c r="A14" s="283" t="s">
        <v>207</v>
      </c>
      <c r="B14" s="284">
        <v>443</v>
      </c>
      <c r="C14" s="284">
        <v>492</v>
      </c>
      <c r="D14" s="284">
        <v>534</v>
      </c>
      <c r="E14" s="284">
        <v>489</v>
      </c>
      <c r="F14" s="285">
        <v>515</v>
      </c>
      <c r="G14" s="285">
        <v>503</v>
      </c>
      <c r="H14" s="285">
        <v>512</v>
      </c>
      <c r="I14" s="285">
        <v>531</v>
      </c>
      <c r="J14" s="285">
        <v>537</v>
      </c>
      <c r="K14" s="285">
        <v>520</v>
      </c>
      <c r="L14" s="285">
        <v>550</v>
      </c>
      <c r="M14" s="285"/>
      <c r="N14" s="285">
        <v>1</v>
      </c>
      <c r="O14" s="285">
        <v>2</v>
      </c>
      <c r="P14" s="285"/>
      <c r="Q14" s="285"/>
      <c r="R14" s="285"/>
      <c r="S14" s="285"/>
      <c r="T14" s="285"/>
      <c r="U14" s="285"/>
      <c r="V14" s="285"/>
      <c r="W14" s="285"/>
      <c r="X14" s="285">
        <v>443</v>
      </c>
      <c r="Y14" s="285">
        <v>491</v>
      </c>
      <c r="Z14" s="285">
        <v>532</v>
      </c>
      <c r="AA14" s="285">
        <v>489</v>
      </c>
      <c r="AB14" s="285">
        <v>515</v>
      </c>
      <c r="AC14" s="285">
        <v>503</v>
      </c>
      <c r="AD14" s="285">
        <v>512</v>
      </c>
      <c r="AE14" s="285">
        <v>531</v>
      </c>
      <c r="AF14" s="285">
        <v>537</v>
      </c>
      <c r="AG14" s="285">
        <v>520</v>
      </c>
      <c r="AH14" s="285">
        <v>550</v>
      </c>
      <c r="AI14" s="170"/>
      <c r="AJ14" s="179"/>
    </row>
    <row r="15" spans="1:42">
      <c r="A15" s="283" t="s">
        <v>165</v>
      </c>
      <c r="B15" s="284">
        <v>126</v>
      </c>
      <c r="C15" s="284">
        <v>136</v>
      </c>
      <c r="D15" s="284">
        <v>150</v>
      </c>
      <c r="E15" s="284">
        <v>140</v>
      </c>
      <c r="F15" s="282">
        <v>163</v>
      </c>
      <c r="G15" s="282">
        <v>168</v>
      </c>
      <c r="H15" s="282">
        <v>179</v>
      </c>
      <c r="I15" s="282">
        <v>185</v>
      </c>
      <c r="J15" s="282">
        <v>202</v>
      </c>
      <c r="K15" s="282">
        <v>211</v>
      </c>
      <c r="L15" s="282">
        <v>503</v>
      </c>
      <c r="M15" s="282">
        <v>123</v>
      </c>
      <c r="N15" s="282">
        <v>128</v>
      </c>
      <c r="O15" s="282">
        <v>136</v>
      </c>
      <c r="P15" s="282">
        <v>132</v>
      </c>
      <c r="Q15" s="282">
        <v>158</v>
      </c>
      <c r="R15" s="282">
        <v>164</v>
      </c>
      <c r="S15" s="282">
        <v>170</v>
      </c>
      <c r="T15" s="282">
        <v>175</v>
      </c>
      <c r="U15" s="282">
        <v>190</v>
      </c>
      <c r="V15" s="282">
        <v>198</v>
      </c>
      <c r="W15" s="282">
        <v>430</v>
      </c>
      <c r="X15" s="282">
        <v>3</v>
      </c>
      <c r="Y15" s="282">
        <v>8</v>
      </c>
      <c r="Z15" s="282">
        <v>14</v>
      </c>
      <c r="AA15" s="282">
        <v>8</v>
      </c>
      <c r="AB15" s="282">
        <v>5</v>
      </c>
      <c r="AC15" s="282">
        <v>4</v>
      </c>
      <c r="AD15" s="282">
        <v>9</v>
      </c>
      <c r="AE15" s="282">
        <v>10</v>
      </c>
      <c r="AF15" s="282">
        <v>12</v>
      </c>
      <c r="AG15" s="282">
        <v>13</v>
      </c>
      <c r="AH15" s="282">
        <v>73</v>
      </c>
      <c r="AI15" s="171"/>
      <c r="AJ15" s="179"/>
      <c r="AO15" s="164"/>
      <c r="AP15" s="164"/>
    </row>
    <row r="16" spans="1:42">
      <c r="A16" s="283" t="s">
        <v>166</v>
      </c>
      <c r="B16" s="284">
        <v>1151</v>
      </c>
      <c r="C16" s="284">
        <v>1246</v>
      </c>
      <c r="D16" s="284">
        <v>1268</v>
      </c>
      <c r="E16" s="284">
        <v>1226</v>
      </c>
      <c r="F16" s="285">
        <v>1262</v>
      </c>
      <c r="G16" s="285">
        <v>1296</v>
      </c>
      <c r="H16" s="285">
        <v>1331</v>
      </c>
      <c r="I16" s="285">
        <v>1357</v>
      </c>
      <c r="J16" s="285">
        <v>1382</v>
      </c>
      <c r="K16" s="285">
        <v>1387</v>
      </c>
      <c r="L16" s="285">
        <v>1366</v>
      </c>
      <c r="M16" s="285">
        <v>1148</v>
      </c>
      <c r="N16" s="285">
        <v>1242</v>
      </c>
      <c r="O16" s="285">
        <v>1255</v>
      </c>
      <c r="P16" s="285">
        <v>1226</v>
      </c>
      <c r="Q16" s="285">
        <v>1262</v>
      </c>
      <c r="R16" s="285">
        <v>1296</v>
      </c>
      <c r="S16" s="285">
        <v>1331</v>
      </c>
      <c r="T16" s="285">
        <v>1357</v>
      </c>
      <c r="U16" s="285">
        <v>1382</v>
      </c>
      <c r="V16" s="285">
        <v>1387</v>
      </c>
      <c r="W16" s="285">
        <v>1366</v>
      </c>
      <c r="X16" s="285">
        <v>3</v>
      </c>
      <c r="Y16" s="285">
        <v>4</v>
      </c>
      <c r="Z16" s="285">
        <v>13</v>
      </c>
      <c r="AA16" s="285"/>
      <c r="AB16" s="285"/>
      <c r="AC16" s="285"/>
      <c r="AD16" s="285"/>
      <c r="AE16" s="285"/>
      <c r="AF16" s="285"/>
      <c r="AG16" s="285"/>
      <c r="AH16" s="285"/>
      <c r="AI16" s="171"/>
      <c r="AJ16" s="179"/>
      <c r="AO16" s="164"/>
      <c r="AP16" s="164"/>
    </row>
    <row r="17" spans="1:42">
      <c r="A17" s="283" t="s">
        <v>167</v>
      </c>
      <c r="B17" s="284">
        <v>231</v>
      </c>
      <c r="C17" s="284">
        <v>239</v>
      </c>
      <c r="D17" s="284">
        <v>249</v>
      </c>
      <c r="E17" s="284">
        <v>230</v>
      </c>
      <c r="F17" s="282">
        <v>261</v>
      </c>
      <c r="G17" s="282">
        <v>272</v>
      </c>
      <c r="H17" s="282">
        <v>280</v>
      </c>
      <c r="I17" s="282">
        <v>309</v>
      </c>
      <c r="J17" s="282">
        <v>329</v>
      </c>
      <c r="K17" s="282">
        <v>319</v>
      </c>
      <c r="L17" s="282">
        <v>377</v>
      </c>
      <c r="M17" s="282">
        <v>231</v>
      </c>
      <c r="N17" s="282">
        <v>239</v>
      </c>
      <c r="O17" s="282">
        <v>249</v>
      </c>
      <c r="P17" s="282">
        <v>230</v>
      </c>
      <c r="Q17" s="282">
        <v>261</v>
      </c>
      <c r="R17" s="282">
        <v>272</v>
      </c>
      <c r="S17" s="282">
        <v>280</v>
      </c>
      <c r="T17" s="282">
        <v>309</v>
      </c>
      <c r="U17" s="282">
        <v>329</v>
      </c>
      <c r="V17" s="282">
        <v>319</v>
      </c>
      <c r="W17" s="282">
        <v>377</v>
      </c>
      <c r="X17" s="282"/>
      <c r="Y17" s="282"/>
      <c r="Z17" s="282"/>
      <c r="AA17" s="282"/>
      <c r="AB17" s="282"/>
      <c r="AC17" s="282"/>
      <c r="AD17" s="282"/>
      <c r="AE17" s="282"/>
      <c r="AF17" s="282"/>
      <c r="AG17" s="282"/>
      <c r="AH17" s="282"/>
      <c r="AI17" s="171"/>
      <c r="AJ17" s="179"/>
      <c r="AO17" s="164"/>
      <c r="AP17" s="164"/>
    </row>
    <row r="18" spans="1:42">
      <c r="A18" s="283" t="s">
        <v>194</v>
      </c>
      <c r="B18" s="284">
        <v>1269</v>
      </c>
      <c r="C18" s="284">
        <v>1365</v>
      </c>
      <c r="D18" s="284">
        <v>1395</v>
      </c>
      <c r="E18" s="284">
        <v>1306</v>
      </c>
      <c r="F18" s="285">
        <v>1368</v>
      </c>
      <c r="G18" s="285">
        <v>1252</v>
      </c>
      <c r="H18" s="285">
        <v>1263</v>
      </c>
      <c r="I18" s="285">
        <v>1269</v>
      </c>
      <c r="J18" s="285">
        <v>1251</v>
      </c>
      <c r="K18" s="285">
        <v>1248</v>
      </c>
      <c r="L18" s="285">
        <v>1130</v>
      </c>
      <c r="M18" s="285">
        <v>1175</v>
      </c>
      <c r="N18" s="285">
        <v>1234</v>
      </c>
      <c r="O18" s="285">
        <v>1247</v>
      </c>
      <c r="P18" s="285">
        <v>1179</v>
      </c>
      <c r="Q18" s="285">
        <v>1218</v>
      </c>
      <c r="R18" s="285">
        <v>1129</v>
      </c>
      <c r="S18" s="285">
        <v>1131</v>
      </c>
      <c r="T18" s="285">
        <v>1132</v>
      </c>
      <c r="U18" s="285">
        <v>1124</v>
      </c>
      <c r="V18" s="285">
        <v>1127</v>
      </c>
      <c r="W18" s="285">
        <v>1033</v>
      </c>
      <c r="X18" s="285">
        <v>94</v>
      </c>
      <c r="Y18" s="285">
        <v>131</v>
      </c>
      <c r="Z18" s="285">
        <v>148</v>
      </c>
      <c r="AA18" s="285">
        <v>127</v>
      </c>
      <c r="AB18" s="285">
        <v>150</v>
      </c>
      <c r="AC18" s="285">
        <v>123</v>
      </c>
      <c r="AD18" s="285">
        <v>132</v>
      </c>
      <c r="AE18" s="285">
        <v>137</v>
      </c>
      <c r="AF18" s="285">
        <v>127</v>
      </c>
      <c r="AG18" s="285">
        <v>121</v>
      </c>
      <c r="AH18" s="285">
        <v>97</v>
      </c>
      <c r="AI18" s="171"/>
      <c r="AJ18" s="179"/>
      <c r="AO18" s="164"/>
      <c r="AP18" s="164"/>
    </row>
    <row r="19" spans="1:42" ht="17.25">
      <c r="A19" s="283" t="s">
        <v>208</v>
      </c>
      <c r="B19" s="284">
        <v>96</v>
      </c>
      <c r="C19" s="284">
        <v>104</v>
      </c>
      <c r="D19" s="284">
        <v>107</v>
      </c>
      <c r="E19" s="284">
        <v>96</v>
      </c>
      <c r="F19" s="284">
        <v>64</v>
      </c>
      <c r="G19" s="284">
        <v>111</v>
      </c>
      <c r="H19" s="284">
        <v>113</v>
      </c>
      <c r="I19" s="284">
        <v>118</v>
      </c>
      <c r="J19" s="284">
        <v>115</v>
      </c>
      <c r="K19" s="284">
        <v>115</v>
      </c>
      <c r="L19" s="284">
        <v>82</v>
      </c>
      <c r="M19" s="284">
        <v>47</v>
      </c>
      <c r="N19" s="284">
        <v>55</v>
      </c>
      <c r="O19" s="284">
        <v>56</v>
      </c>
      <c r="P19" s="284">
        <v>50</v>
      </c>
      <c r="Q19" s="284">
        <v>16</v>
      </c>
      <c r="R19" s="284">
        <v>61</v>
      </c>
      <c r="S19" s="284">
        <v>61</v>
      </c>
      <c r="T19" s="284">
        <v>65</v>
      </c>
      <c r="U19" s="284">
        <v>65</v>
      </c>
      <c r="V19" s="284">
        <v>67</v>
      </c>
      <c r="W19" s="284">
        <v>63</v>
      </c>
      <c r="X19" s="284">
        <v>49</v>
      </c>
      <c r="Y19" s="284">
        <v>49</v>
      </c>
      <c r="Z19" s="284">
        <v>51</v>
      </c>
      <c r="AA19" s="284">
        <v>46</v>
      </c>
      <c r="AB19" s="284">
        <v>48</v>
      </c>
      <c r="AC19" s="284">
        <v>50</v>
      </c>
      <c r="AD19" s="284">
        <v>52</v>
      </c>
      <c r="AE19" s="284">
        <v>53</v>
      </c>
      <c r="AF19" s="284">
        <v>50</v>
      </c>
      <c r="AG19" s="284">
        <v>48</v>
      </c>
      <c r="AH19" s="284">
        <v>19</v>
      </c>
      <c r="AI19" s="171"/>
      <c r="AJ19" s="179"/>
      <c r="AO19" s="164"/>
      <c r="AP19" s="164"/>
    </row>
    <row r="20" spans="1:42">
      <c r="A20" s="286" t="s">
        <v>176</v>
      </c>
      <c r="B20" s="287">
        <v>3501</v>
      </c>
      <c r="C20" s="287">
        <v>3790</v>
      </c>
      <c r="D20" s="287">
        <v>3912</v>
      </c>
      <c r="E20" s="287">
        <v>3681</v>
      </c>
      <c r="F20" s="287">
        <v>3847</v>
      </c>
      <c r="G20" s="287">
        <v>3813</v>
      </c>
      <c r="H20" s="287">
        <v>3894</v>
      </c>
      <c r="I20" s="287">
        <v>3981</v>
      </c>
      <c r="J20" s="287">
        <v>4032</v>
      </c>
      <c r="K20" s="287">
        <v>4015</v>
      </c>
      <c r="L20" s="287">
        <v>4223</v>
      </c>
      <c r="M20" s="287">
        <v>2889</v>
      </c>
      <c r="N20" s="287">
        <v>3086</v>
      </c>
      <c r="O20" s="287">
        <v>3136</v>
      </c>
      <c r="P20" s="287">
        <v>2999</v>
      </c>
      <c r="Q20" s="287">
        <v>3099</v>
      </c>
      <c r="R20" s="287">
        <v>3103</v>
      </c>
      <c r="S20" s="287">
        <v>3159</v>
      </c>
      <c r="T20" s="287">
        <v>3221</v>
      </c>
      <c r="U20" s="287">
        <v>3279</v>
      </c>
      <c r="V20" s="287">
        <v>3287</v>
      </c>
      <c r="W20" s="287">
        <v>3461</v>
      </c>
      <c r="X20" s="287">
        <v>612</v>
      </c>
      <c r="Y20" s="287">
        <v>704</v>
      </c>
      <c r="Z20" s="287">
        <v>776</v>
      </c>
      <c r="AA20" s="287">
        <v>682</v>
      </c>
      <c r="AB20" s="287">
        <v>748</v>
      </c>
      <c r="AC20" s="287">
        <v>710</v>
      </c>
      <c r="AD20" s="287">
        <v>735</v>
      </c>
      <c r="AE20" s="287">
        <v>760</v>
      </c>
      <c r="AF20" s="287">
        <v>753</v>
      </c>
      <c r="AG20" s="287">
        <v>728</v>
      </c>
      <c r="AH20" s="287">
        <v>762</v>
      </c>
      <c r="AI20" s="170"/>
      <c r="AJ20" s="179"/>
      <c r="AO20" s="164"/>
      <c r="AP20" s="164"/>
    </row>
    <row r="21" spans="1:42">
      <c r="A21" s="172"/>
      <c r="B21" s="172"/>
      <c r="C21" s="172"/>
      <c r="D21" s="172"/>
      <c r="E21" s="172"/>
      <c r="F21" s="173"/>
      <c r="G21" s="173"/>
      <c r="H21" s="173"/>
      <c r="I21" s="173"/>
      <c r="J21" s="173"/>
      <c r="K21" s="173"/>
      <c r="L21" s="173"/>
      <c r="M21" s="173"/>
      <c r="N21" s="173"/>
      <c r="O21" s="173"/>
      <c r="P21" s="173"/>
      <c r="Q21" s="165"/>
      <c r="R21" s="165"/>
      <c r="S21" s="165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O21" s="164"/>
      <c r="AP21" s="164"/>
    </row>
    <row r="22" spans="1:42">
      <c r="A22" s="172"/>
      <c r="B22" s="172"/>
      <c r="C22" s="172"/>
      <c r="D22" s="172"/>
      <c r="E22" s="172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65"/>
      <c r="R22" s="165"/>
      <c r="S22" s="165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O22" s="164"/>
      <c r="AP22" s="164"/>
    </row>
    <row r="23" spans="1:42" ht="15.75">
      <c r="A23" s="316" t="s">
        <v>205</v>
      </c>
      <c r="U23" s="179"/>
      <c r="AO23" s="164"/>
      <c r="AP23" s="164"/>
    </row>
    <row r="24" spans="1:42">
      <c r="A24" s="213"/>
      <c r="B24" s="213"/>
      <c r="C24" s="213"/>
      <c r="D24" s="213"/>
      <c r="E24" s="213"/>
      <c r="F24" s="213"/>
      <c r="G24" s="177"/>
      <c r="Q24" s="227"/>
      <c r="R24" s="227"/>
      <c r="S24" s="227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O24" s="164"/>
      <c r="AP24" s="164"/>
    </row>
    <row r="25" spans="1:42">
      <c r="A25" s="177"/>
      <c r="B25" s="177"/>
      <c r="C25" s="177" t="s">
        <v>201</v>
      </c>
      <c r="D25" s="177" t="s">
        <v>201</v>
      </c>
      <c r="E25" s="177"/>
      <c r="F25" s="177"/>
      <c r="G25" s="177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O25" s="164"/>
      <c r="AP25" s="164"/>
    </row>
    <row r="26" spans="1:42">
      <c r="A26" s="177"/>
      <c r="B26" s="177" t="s">
        <v>166</v>
      </c>
      <c r="C26" s="216">
        <v>0.32346672981292918</v>
      </c>
      <c r="D26" s="177">
        <v>1366</v>
      </c>
      <c r="E26" s="177"/>
      <c r="F26" s="177"/>
      <c r="G26" s="177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O26" s="164"/>
      <c r="AP26" s="164"/>
    </row>
    <row r="27" spans="1:42">
      <c r="A27" s="177"/>
      <c r="B27" s="177" t="s">
        <v>273</v>
      </c>
      <c r="C27" s="216">
        <v>0.26758228747336016</v>
      </c>
      <c r="D27" s="177">
        <v>1130</v>
      </c>
      <c r="E27" s="177"/>
      <c r="F27" s="177"/>
      <c r="G27" s="177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O27" s="164"/>
      <c r="AP27" s="164"/>
    </row>
    <row r="28" spans="1:42">
      <c r="A28" s="177"/>
      <c r="B28" s="177" t="s">
        <v>225</v>
      </c>
      <c r="C28" s="216">
        <v>0.13023916646933459</v>
      </c>
      <c r="D28" s="177">
        <v>550</v>
      </c>
      <c r="E28" s="177"/>
      <c r="F28" s="177"/>
      <c r="G28" s="177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O28" s="164"/>
      <c r="AP28" s="164"/>
    </row>
    <row r="29" spans="1:42">
      <c r="A29" s="177"/>
      <c r="B29" s="177" t="s">
        <v>165</v>
      </c>
      <c r="C29" s="216">
        <v>0.11910963769831873</v>
      </c>
      <c r="D29" s="177">
        <v>503</v>
      </c>
      <c r="E29" s="177"/>
      <c r="F29" s="177"/>
      <c r="G29" s="177"/>
      <c r="AO29" s="164"/>
      <c r="AP29" s="164"/>
    </row>
    <row r="30" spans="1:42">
      <c r="A30" s="177"/>
      <c r="B30" s="177" t="s">
        <v>167</v>
      </c>
      <c r="C30" s="216">
        <v>8.9273028652616618E-2</v>
      </c>
      <c r="D30" s="177">
        <v>377</v>
      </c>
      <c r="E30" s="177"/>
      <c r="F30" s="177"/>
      <c r="G30" s="177"/>
      <c r="AO30" s="164"/>
      <c r="AP30" s="164"/>
    </row>
    <row r="31" spans="1:42">
      <c r="A31" s="177"/>
      <c r="B31" s="177" t="s">
        <v>204</v>
      </c>
      <c r="C31" s="216">
        <v>2.2969452995500829E-2</v>
      </c>
      <c r="D31" s="177">
        <v>97</v>
      </c>
      <c r="E31" s="177"/>
      <c r="F31" s="177"/>
      <c r="G31" s="177"/>
      <c r="AO31" s="164"/>
      <c r="AP31" s="164"/>
    </row>
    <row r="32" spans="1:42">
      <c r="A32" s="177"/>
      <c r="B32" s="177" t="s">
        <v>223</v>
      </c>
      <c r="C32" s="216">
        <v>1.9417475728155338E-2</v>
      </c>
      <c r="D32" s="177">
        <v>82</v>
      </c>
      <c r="E32" s="177"/>
      <c r="F32" s="177"/>
      <c r="G32" s="177"/>
      <c r="AO32" s="164"/>
      <c r="AP32" s="164"/>
    </row>
    <row r="33" spans="1:42">
      <c r="A33" s="177"/>
      <c r="B33" s="177" t="s">
        <v>202</v>
      </c>
      <c r="C33" s="216">
        <v>1.7996684821217145E-2</v>
      </c>
      <c r="D33" s="177">
        <v>76</v>
      </c>
      <c r="E33" s="177"/>
      <c r="F33" s="177"/>
      <c r="G33" s="177"/>
    </row>
    <row r="34" spans="1:42">
      <c r="A34" s="177"/>
      <c r="B34" s="177" t="s">
        <v>224</v>
      </c>
      <c r="C34" s="216">
        <v>9.945536348567369E-3</v>
      </c>
      <c r="D34" s="177">
        <v>42</v>
      </c>
      <c r="E34" s="177"/>
      <c r="F34" s="177"/>
      <c r="G34" s="177"/>
    </row>
    <row r="35" spans="1:42">
      <c r="A35" s="177"/>
      <c r="B35" s="177"/>
      <c r="C35" s="177"/>
      <c r="D35" s="177"/>
      <c r="E35" s="177"/>
      <c r="F35" s="177"/>
      <c r="G35" s="177"/>
    </row>
    <row r="36" spans="1:42">
      <c r="A36" s="177"/>
      <c r="B36" s="177"/>
      <c r="C36" s="177"/>
      <c r="D36" s="177"/>
      <c r="E36" s="177"/>
      <c r="F36" s="177"/>
      <c r="G36" s="177"/>
    </row>
    <row r="37" spans="1:42">
      <c r="A37" s="228"/>
      <c r="B37" s="228"/>
      <c r="C37" s="228"/>
      <c r="D37" s="228"/>
      <c r="E37" s="228"/>
      <c r="F37" s="177"/>
      <c r="G37" s="177"/>
      <c r="AO37" s="164"/>
      <c r="AP37" s="164"/>
    </row>
    <row r="38" spans="1:42">
      <c r="A38" s="228"/>
      <c r="B38" s="228"/>
      <c r="C38" s="228"/>
      <c r="D38" s="228"/>
      <c r="E38" s="228"/>
      <c r="F38" s="177"/>
      <c r="G38" s="177"/>
      <c r="AO38" s="164"/>
      <c r="AP38" s="164"/>
    </row>
    <row r="39" spans="1:42">
      <c r="A39" s="229"/>
      <c r="B39" s="229"/>
      <c r="C39" s="229"/>
      <c r="D39" s="229"/>
      <c r="E39" s="229"/>
      <c r="AO39" s="164"/>
      <c r="AP39" s="164"/>
    </row>
    <row r="40" spans="1:42">
      <c r="A40" s="229"/>
      <c r="B40" s="230"/>
      <c r="C40" s="230"/>
      <c r="D40" s="230"/>
      <c r="E40" s="229"/>
      <c r="AO40" s="164"/>
      <c r="AP40" s="164"/>
    </row>
    <row r="41" spans="1:42">
      <c r="A41" s="229"/>
      <c r="B41" s="230"/>
      <c r="C41" s="231"/>
      <c r="D41" s="230"/>
      <c r="E41" s="229"/>
      <c r="AO41" s="164"/>
      <c r="AP41" s="164"/>
    </row>
    <row r="42" spans="1:42">
      <c r="A42" s="229"/>
      <c r="B42" s="230"/>
      <c r="C42" s="231"/>
      <c r="D42" s="230"/>
      <c r="E42" s="229"/>
    </row>
    <row r="43" spans="1:42">
      <c r="A43" s="229"/>
      <c r="B43" s="230"/>
      <c r="C43" s="231"/>
      <c r="D43" s="230"/>
      <c r="E43" s="229"/>
    </row>
    <row r="44" spans="1:42">
      <c r="A44" s="229"/>
      <c r="B44" s="230"/>
      <c r="C44" s="231"/>
      <c r="D44" s="230"/>
      <c r="E44" s="229"/>
    </row>
    <row r="45" spans="1:42">
      <c r="A45" s="229"/>
      <c r="B45" s="230"/>
      <c r="C45" s="231"/>
      <c r="D45" s="230"/>
      <c r="E45" s="229"/>
    </row>
    <row r="46" spans="1:42">
      <c r="A46" s="165"/>
      <c r="B46" s="230"/>
      <c r="C46" s="231"/>
      <c r="D46" s="230"/>
      <c r="E46" s="165"/>
    </row>
    <row r="47" spans="1:42">
      <c r="B47" s="230"/>
      <c r="C47" s="231"/>
      <c r="D47" s="230"/>
    </row>
    <row r="48" spans="1:42">
      <c r="B48" s="230"/>
      <c r="C48" s="231"/>
      <c r="D48" s="230"/>
    </row>
    <row r="49" spans="1:42">
      <c r="B49" s="230"/>
      <c r="C49" s="231"/>
      <c r="D49" s="230"/>
    </row>
    <row r="53" spans="1:42">
      <c r="B53" s="191"/>
      <c r="C53" s="191"/>
      <c r="D53" s="191"/>
      <c r="E53" s="191"/>
    </row>
    <row r="55" spans="1:42">
      <c r="AO55" s="164"/>
      <c r="AP55" s="164"/>
    </row>
    <row r="56" spans="1:42">
      <c r="A56" s="320" t="s">
        <v>279</v>
      </c>
      <c r="AO56" s="164"/>
      <c r="AP56" s="164"/>
    </row>
    <row r="57" spans="1:42">
      <c r="A57" s="320" t="s">
        <v>280</v>
      </c>
    </row>
    <row r="58" spans="1:42">
      <c r="A58" s="320" t="s">
        <v>281</v>
      </c>
    </row>
    <row r="59" spans="1:42">
      <c r="A59" s="318" t="s">
        <v>277</v>
      </c>
    </row>
    <row r="60" spans="1:42">
      <c r="A60" s="319" t="s">
        <v>278</v>
      </c>
    </row>
  </sheetData>
  <mergeCells count="4">
    <mergeCell ref="A9:A10"/>
    <mergeCell ref="B9:L9"/>
    <mergeCell ref="M9:W9"/>
    <mergeCell ref="X9:AH9"/>
  </mergeCells>
  <hyperlinks>
    <hyperlink ref="AI5" location="ÍNDICE!A1" display="ÍNDICE"/>
  </hyperlinks>
  <printOptions horizontalCentered="1" verticalCentered="1"/>
  <pageMargins left="0.15748031496062992" right="0.11811023622047245" top="0.51181102362204722" bottom="0.98425196850393704" header="0" footer="0"/>
  <pageSetup paperSize="9" scale="61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6"/>
  <sheetViews>
    <sheetView zoomScale="90" zoomScaleNormal="90" zoomScaleSheetLayoutView="80" workbookViewId="0">
      <selection activeCell="AA5" sqref="AA5"/>
    </sheetView>
  </sheetViews>
  <sheetFormatPr baseColWidth="10" defaultRowHeight="12.75"/>
  <cols>
    <col min="1" max="1" width="34.5703125" style="190" customWidth="1"/>
    <col min="2" max="5" width="7.140625" style="190" bestFit="1" customWidth="1"/>
    <col min="6" max="6" width="11" style="190" bestFit="1" customWidth="1"/>
    <col min="7" max="12" width="7.140625" style="190" bestFit="1" customWidth="1"/>
    <col min="13" max="13" width="2.7109375" style="190" customWidth="1"/>
    <col min="14" max="24" width="5.5703125" style="190" bestFit="1" customWidth="1"/>
    <col min="25" max="25" width="6.7109375" style="190" hidden="1" customWidth="1"/>
    <col min="26" max="26" width="2.140625" style="190" hidden="1" customWidth="1"/>
    <col min="27" max="16384" width="11.42578125" style="190"/>
  </cols>
  <sheetData>
    <row r="1" spans="1:35" s="164" customFormat="1" ht="15">
      <c r="AI1" s="164" t="s">
        <v>195</v>
      </c>
    </row>
    <row r="2" spans="1:35" s="164" customFormat="1" ht="15"/>
    <row r="3" spans="1:35" s="164" customFormat="1" ht="15"/>
    <row r="4" spans="1:35" s="164" customFormat="1" ht="15"/>
    <row r="5" spans="1:35" s="164" customFormat="1" ht="15.75">
      <c r="AA5" s="317" t="s">
        <v>195</v>
      </c>
    </row>
    <row r="6" spans="1:35" s="164" customFormat="1" ht="15">
      <c r="AA6" s="160"/>
    </row>
    <row r="7" spans="1:35" s="164" customFormat="1" ht="15.75">
      <c r="A7" s="347" t="s">
        <v>213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</row>
    <row r="8" spans="1:35" s="164" customFormat="1" ht="12.75" customHeight="1">
      <c r="A8" s="226"/>
      <c r="Y8" s="209"/>
    </row>
    <row r="9" spans="1:35" s="164" customFormat="1" ht="15">
      <c r="A9" s="346" t="s">
        <v>178</v>
      </c>
      <c r="B9" s="345" t="s">
        <v>1</v>
      </c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209"/>
      <c r="N9" s="345" t="s">
        <v>181</v>
      </c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209"/>
      <c r="AA9" s="233"/>
      <c r="AB9" s="233"/>
      <c r="AC9" s="233"/>
      <c r="AD9" s="233"/>
    </row>
    <row r="10" spans="1:35" s="164" customFormat="1" ht="15">
      <c r="A10" s="346"/>
      <c r="B10" s="307">
        <v>2003</v>
      </c>
      <c r="C10" s="307">
        <v>2004</v>
      </c>
      <c r="D10" s="307">
        <v>2005</v>
      </c>
      <c r="E10" s="307">
        <v>2006</v>
      </c>
      <c r="F10" s="307">
        <v>2007</v>
      </c>
      <c r="G10" s="307">
        <v>2008</v>
      </c>
      <c r="H10" s="307">
        <v>2009</v>
      </c>
      <c r="I10" s="307">
        <v>2010</v>
      </c>
      <c r="J10" s="307">
        <v>2011</v>
      </c>
      <c r="K10" s="307">
        <v>2012</v>
      </c>
      <c r="L10" s="307">
        <v>2013</v>
      </c>
      <c r="M10" s="209"/>
      <c r="N10" s="307">
        <v>2003</v>
      </c>
      <c r="O10" s="307">
        <v>2004</v>
      </c>
      <c r="P10" s="307">
        <v>2005</v>
      </c>
      <c r="Q10" s="307">
        <v>2006</v>
      </c>
      <c r="R10" s="307">
        <v>2007</v>
      </c>
      <c r="S10" s="307">
        <v>2008</v>
      </c>
      <c r="T10" s="307">
        <v>2009</v>
      </c>
      <c r="U10" s="307">
        <v>2010</v>
      </c>
      <c r="V10" s="307">
        <v>2011</v>
      </c>
      <c r="W10" s="307">
        <v>2012</v>
      </c>
      <c r="X10" s="307">
        <v>2013</v>
      </c>
      <c r="Y10" s="184"/>
      <c r="AA10" s="233"/>
      <c r="AC10" s="233"/>
      <c r="AD10" s="233"/>
    </row>
    <row r="11" spans="1:35" s="164" customFormat="1" ht="15">
      <c r="A11" s="288" t="s">
        <v>179</v>
      </c>
      <c r="B11" s="289">
        <v>12577</v>
      </c>
      <c r="C11" s="289">
        <v>14859</v>
      </c>
      <c r="D11" s="289">
        <v>14414</v>
      </c>
      <c r="E11" s="289">
        <v>13304</v>
      </c>
      <c r="F11" s="289">
        <v>13232</v>
      </c>
      <c r="G11" s="289">
        <v>13969</v>
      </c>
      <c r="H11" s="289">
        <v>14423</v>
      </c>
      <c r="I11" s="289">
        <v>15173</v>
      </c>
      <c r="J11" s="289">
        <v>15655</v>
      </c>
      <c r="K11" s="289">
        <v>14845</v>
      </c>
      <c r="L11" s="289">
        <v>14860</v>
      </c>
      <c r="M11" s="184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186"/>
      <c r="AA11" s="233"/>
      <c r="AB11" s="233"/>
      <c r="AC11" s="233"/>
      <c r="AD11" s="233"/>
    </row>
    <row r="12" spans="1:35" s="164" customFormat="1" ht="15">
      <c r="A12" s="283" t="s">
        <v>157</v>
      </c>
      <c r="B12" s="285">
        <v>7563</v>
      </c>
      <c r="C12" s="285">
        <v>7658</v>
      </c>
      <c r="D12" s="285">
        <v>7657</v>
      </c>
      <c r="E12" s="285">
        <v>7748</v>
      </c>
      <c r="F12" s="285">
        <v>7599</v>
      </c>
      <c r="G12" s="285">
        <v>7671</v>
      </c>
      <c r="H12" s="285">
        <v>8056</v>
      </c>
      <c r="I12" s="285">
        <v>8484</v>
      </c>
      <c r="J12" s="285">
        <v>8810</v>
      </c>
      <c r="K12" s="285">
        <v>8354</v>
      </c>
      <c r="L12" s="285">
        <v>8527.0000000000018</v>
      </c>
      <c r="M12" s="181"/>
      <c r="N12" s="292">
        <v>5.9</v>
      </c>
      <c r="O12" s="292">
        <v>5.9</v>
      </c>
      <c r="P12" s="292">
        <v>5.8</v>
      </c>
      <c r="Q12" s="285">
        <v>5.7785232546778964</v>
      </c>
      <c r="R12" s="292">
        <v>5.5852474204337446</v>
      </c>
      <c r="S12" s="292">
        <v>5.556644123057465</v>
      </c>
      <c r="T12" s="292">
        <v>5.7520469354463399</v>
      </c>
      <c r="U12" s="292">
        <v>5.6513929844390853</v>
      </c>
      <c r="V12" s="292">
        <v>5.7708314405639403</v>
      </c>
      <c r="W12" s="292">
        <v>5.3823945186941557</v>
      </c>
      <c r="X12" s="292">
        <v>5.4054742804465556</v>
      </c>
      <c r="Y12" s="185"/>
      <c r="AA12" s="233"/>
      <c r="AB12" s="234"/>
      <c r="AC12" s="233"/>
      <c r="AD12" s="233"/>
    </row>
    <row r="13" spans="1:35" s="164" customFormat="1" ht="15">
      <c r="A13" s="280" t="s">
        <v>11</v>
      </c>
      <c r="B13" s="282">
        <v>1459</v>
      </c>
      <c r="C13" s="282">
        <v>2765</v>
      </c>
      <c r="D13" s="282">
        <v>2780</v>
      </c>
      <c r="E13" s="282">
        <v>1308</v>
      </c>
      <c r="F13" s="282">
        <v>1370</v>
      </c>
      <c r="G13" s="282">
        <v>1949</v>
      </c>
      <c r="H13" s="282">
        <v>2002</v>
      </c>
      <c r="I13" s="282">
        <v>2143</v>
      </c>
      <c r="J13" s="282">
        <v>2367</v>
      </c>
      <c r="K13" s="282">
        <v>2277</v>
      </c>
      <c r="L13" s="282">
        <v>2638.9999999999991</v>
      </c>
      <c r="M13" s="180"/>
      <c r="N13" s="293">
        <v>1.1000000000000001</v>
      </c>
      <c r="O13" s="293">
        <v>2.1</v>
      </c>
      <c r="P13" s="293">
        <v>2.1</v>
      </c>
      <c r="Q13" s="282">
        <v>0.9755173486214106</v>
      </c>
      <c r="R13" s="293">
        <v>1.0069468306348506</v>
      </c>
      <c r="S13" s="293">
        <v>1.4117976008133231</v>
      </c>
      <c r="T13" s="293">
        <v>1.4294436401146438</v>
      </c>
      <c r="U13" s="293">
        <v>1.4275029662485808</v>
      </c>
      <c r="V13" s="293">
        <v>1.5504606151889726</v>
      </c>
      <c r="W13" s="293">
        <v>1.4670472012289437</v>
      </c>
      <c r="X13" s="293">
        <v>1.6729267768380969</v>
      </c>
      <c r="Y13" s="186"/>
      <c r="AA13" s="233"/>
      <c r="AB13" s="234"/>
      <c r="AC13" s="233"/>
      <c r="AD13" s="233"/>
    </row>
    <row r="14" spans="1:35" s="164" customFormat="1" ht="15">
      <c r="A14" s="283" t="s">
        <v>23</v>
      </c>
      <c r="B14" s="285">
        <v>2100</v>
      </c>
      <c r="C14" s="285">
        <v>2893</v>
      </c>
      <c r="D14" s="285">
        <v>2350</v>
      </c>
      <c r="E14" s="285">
        <v>2715</v>
      </c>
      <c r="F14" s="285">
        <v>2901</v>
      </c>
      <c r="G14" s="285">
        <v>2799</v>
      </c>
      <c r="H14" s="285">
        <v>2887</v>
      </c>
      <c r="I14" s="285">
        <v>3056</v>
      </c>
      <c r="J14" s="285">
        <v>2914</v>
      </c>
      <c r="K14" s="285">
        <v>2646</v>
      </c>
      <c r="L14" s="285">
        <v>2232</v>
      </c>
      <c r="M14" s="181"/>
      <c r="N14" s="292">
        <v>1.6</v>
      </c>
      <c r="O14" s="292">
        <v>2.2000000000000002</v>
      </c>
      <c r="P14" s="292">
        <v>1.8</v>
      </c>
      <c r="Q14" s="285">
        <v>2.0248697259228821</v>
      </c>
      <c r="R14" s="292">
        <v>2.132228288811461</v>
      </c>
      <c r="S14" s="292">
        <v>2.0275123061449416</v>
      </c>
      <c r="T14" s="292">
        <v>2.061340553951537</v>
      </c>
      <c r="U14" s="292">
        <v>2.0356738520091753</v>
      </c>
      <c r="V14" s="292">
        <v>1.9087630894214895</v>
      </c>
      <c r="W14" s="292">
        <v>1.7047900283055708</v>
      </c>
      <c r="X14" s="292">
        <v>1.4149195020472276</v>
      </c>
      <c r="Y14" s="185"/>
      <c r="AA14" s="233"/>
      <c r="AB14" s="234"/>
      <c r="AC14" s="233"/>
      <c r="AD14" s="233"/>
    </row>
    <row r="15" spans="1:35" s="164" customFormat="1" ht="15">
      <c r="A15" s="280" t="s">
        <v>158</v>
      </c>
      <c r="B15" s="282">
        <v>851</v>
      </c>
      <c r="C15" s="282">
        <v>763</v>
      </c>
      <c r="D15" s="282">
        <v>766</v>
      </c>
      <c r="E15" s="282">
        <v>734</v>
      </c>
      <c r="F15" s="282">
        <v>753</v>
      </c>
      <c r="G15" s="282">
        <v>777</v>
      </c>
      <c r="H15" s="282">
        <v>676</v>
      </c>
      <c r="I15" s="282">
        <v>709</v>
      </c>
      <c r="J15" s="282">
        <v>712</v>
      </c>
      <c r="K15" s="282">
        <v>687</v>
      </c>
      <c r="L15" s="282">
        <v>673</v>
      </c>
      <c r="M15" s="180"/>
      <c r="N15" s="293">
        <v>0.7</v>
      </c>
      <c r="O15" s="293">
        <v>0.6</v>
      </c>
      <c r="P15" s="293">
        <v>0.6</v>
      </c>
      <c r="Q15" s="282">
        <v>0.54742334395115855</v>
      </c>
      <c r="R15" s="293">
        <v>0.55345325800587042</v>
      </c>
      <c r="S15" s="293">
        <v>0.56283567769725595</v>
      </c>
      <c r="T15" s="293">
        <v>0.48266928107767193</v>
      </c>
      <c r="U15" s="293">
        <v>0.47228166265527011</v>
      </c>
      <c r="V15" s="293">
        <v>0.46638274525329459</v>
      </c>
      <c r="W15" s="293">
        <v>0.44262688943534656</v>
      </c>
      <c r="X15" s="293">
        <v>0.42663119394165955</v>
      </c>
      <c r="Y15" s="186"/>
      <c r="AA15" s="233"/>
      <c r="AB15" s="234"/>
      <c r="AC15" s="233"/>
      <c r="AD15" s="233"/>
    </row>
    <row r="16" spans="1:35" s="164" customFormat="1" ht="15">
      <c r="A16" s="283" t="s">
        <v>209</v>
      </c>
      <c r="B16" s="285">
        <v>604</v>
      </c>
      <c r="C16" s="285">
        <v>780</v>
      </c>
      <c r="D16" s="285">
        <v>861</v>
      </c>
      <c r="E16" s="285">
        <v>799</v>
      </c>
      <c r="F16" s="285">
        <v>609</v>
      </c>
      <c r="G16" s="285">
        <v>773</v>
      </c>
      <c r="H16" s="285">
        <v>802</v>
      </c>
      <c r="I16" s="285">
        <v>781</v>
      </c>
      <c r="J16" s="285">
        <v>852</v>
      </c>
      <c r="K16" s="285">
        <v>881</v>
      </c>
      <c r="L16" s="285">
        <v>789</v>
      </c>
      <c r="M16" s="181"/>
      <c r="N16" s="292">
        <v>0.5</v>
      </c>
      <c r="O16" s="292">
        <v>0.6</v>
      </c>
      <c r="P16" s="292">
        <v>0.7</v>
      </c>
      <c r="Q16" s="285">
        <v>0.59590088803402674</v>
      </c>
      <c r="R16" s="292">
        <v>0.4476135911362219</v>
      </c>
      <c r="S16" s="292">
        <v>0.55993819673098955</v>
      </c>
      <c r="T16" s="292">
        <v>0.57263426542055162</v>
      </c>
      <c r="U16" s="292">
        <v>0.52024256492773757</v>
      </c>
      <c r="V16" s="292">
        <v>0.55808721763456037</v>
      </c>
      <c r="W16" s="292">
        <v>0.56761905326425088</v>
      </c>
      <c r="X16" s="292">
        <v>0.50016643687959794</v>
      </c>
      <c r="Y16" s="184"/>
      <c r="AA16" s="233"/>
      <c r="AB16" s="234"/>
      <c r="AC16" s="233"/>
      <c r="AD16" s="233"/>
    </row>
    <row r="17" spans="1:28" s="164" customFormat="1" ht="15">
      <c r="A17" s="290" t="s">
        <v>180</v>
      </c>
      <c r="B17" s="291">
        <v>5967</v>
      </c>
      <c r="C17" s="291">
        <v>6341</v>
      </c>
      <c r="D17" s="291">
        <v>6954</v>
      </c>
      <c r="E17" s="291">
        <v>6641</v>
      </c>
      <c r="F17" s="289">
        <v>7291</v>
      </c>
      <c r="G17" s="289">
        <v>7504</v>
      </c>
      <c r="H17" s="289">
        <v>7941</v>
      </c>
      <c r="I17" s="289">
        <v>8611</v>
      </c>
      <c r="J17" s="289">
        <v>8890</v>
      </c>
      <c r="K17" s="289">
        <v>8293</v>
      </c>
      <c r="L17" s="289">
        <v>8807</v>
      </c>
      <c r="M17" s="184"/>
      <c r="N17" s="294"/>
      <c r="O17" s="294"/>
      <c r="P17" s="294"/>
      <c r="Q17" s="289"/>
      <c r="R17" s="289"/>
      <c r="S17" s="289"/>
      <c r="T17" s="289"/>
      <c r="U17" s="289"/>
      <c r="V17" s="289"/>
      <c r="W17" s="289"/>
      <c r="X17" s="289"/>
      <c r="Y17" s="186"/>
      <c r="AB17" s="235"/>
    </row>
    <row r="18" spans="1:28" s="164" customFormat="1" ht="15">
      <c r="A18" s="283" t="s">
        <v>210</v>
      </c>
      <c r="B18" s="285">
        <v>470</v>
      </c>
      <c r="C18" s="285">
        <v>468</v>
      </c>
      <c r="D18" s="285">
        <v>461</v>
      </c>
      <c r="E18" s="285">
        <v>452</v>
      </c>
      <c r="F18" s="285">
        <v>446</v>
      </c>
      <c r="G18" s="285">
        <v>483</v>
      </c>
      <c r="H18" s="285">
        <v>481</v>
      </c>
      <c r="I18" s="285">
        <v>729</v>
      </c>
      <c r="J18" s="285">
        <v>657</v>
      </c>
      <c r="K18" s="285">
        <v>617</v>
      </c>
      <c r="L18" s="285">
        <v>491</v>
      </c>
      <c r="M18" s="181"/>
      <c r="N18" s="292">
        <v>0.4</v>
      </c>
      <c r="O18" s="292">
        <v>0.4</v>
      </c>
      <c r="P18" s="292">
        <v>0.3</v>
      </c>
      <c r="Q18" s="285"/>
      <c r="R18" s="292">
        <v>0.32780896822127248</v>
      </c>
      <c r="S18" s="292">
        <v>0.34987082667667263</v>
      </c>
      <c r="T18" s="292">
        <v>0.343437757689882</v>
      </c>
      <c r="U18" s="292">
        <v>0.48560413550873333</v>
      </c>
      <c r="V18" s="292">
        <v>0.43035598824636878</v>
      </c>
      <c r="W18" s="292">
        <v>0.39752662413625744</v>
      </c>
      <c r="X18" s="292">
        <v>0.31125693347006667</v>
      </c>
      <c r="Y18" s="185"/>
      <c r="AB18" s="234"/>
    </row>
    <row r="19" spans="1:28" s="164" customFormat="1" ht="15">
      <c r="A19" s="280" t="s">
        <v>211</v>
      </c>
      <c r="B19" s="285">
        <v>5497</v>
      </c>
      <c r="C19" s="285">
        <v>5873</v>
      </c>
      <c r="D19" s="285">
        <v>6493</v>
      </c>
      <c r="E19" s="285">
        <v>6189</v>
      </c>
      <c r="F19" s="285">
        <v>6845</v>
      </c>
      <c r="G19" s="285">
        <v>7021</v>
      </c>
      <c r="H19" s="285">
        <v>7460</v>
      </c>
      <c r="I19" s="285">
        <v>7882</v>
      </c>
      <c r="J19" s="285">
        <v>8233</v>
      </c>
      <c r="K19" s="285">
        <v>7676</v>
      </c>
      <c r="L19" s="285">
        <v>8316</v>
      </c>
      <c r="M19" s="181"/>
      <c r="N19" s="293">
        <v>4.3</v>
      </c>
      <c r="O19" s="293">
        <v>4.5</v>
      </c>
      <c r="P19" s="293">
        <v>4.9000000000000004</v>
      </c>
      <c r="Q19" s="282">
        <v>4.6158080050595638</v>
      </c>
      <c r="R19" s="293">
        <v>5.0310591647412792</v>
      </c>
      <c r="S19" s="293">
        <v>5.0858034660391693</v>
      </c>
      <c r="T19" s="293">
        <v>5.3264982793482742</v>
      </c>
      <c r="U19" s="293">
        <v>5.2503865515498429</v>
      </c>
      <c r="V19" s="293">
        <v>5.3928780079640095</v>
      </c>
      <c r="W19" s="293">
        <v>4.9455662347972646</v>
      </c>
      <c r="X19" s="293">
        <v>5.2717162092404761</v>
      </c>
      <c r="Y19" s="186"/>
      <c r="AB19" s="234"/>
    </row>
    <row r="20" spans="1:28" s="164" customFormat="1" ht="15">
      <c r="A20" s="286" t="s">
        <v>174</v>
      </c>
      <c r="B20" s="287">
        <v>18544</v>
      </c>
      <c r="C20" s="287">
        <v>21200</v>
      </c>
      <c r="D20" s="287">
        <v>21368</v>
      </c>
      <c r="E20" s="287">
        <v>19945</v>
      </c>
      <c r="F20" s="287">
        <v>20523</v>
      </c>
      <c r="G20" s="287">
        <v>21473</v>
      </c>
      <c r="H20" s="287">
        <v>22364</v>
      </c>
      <c r="I20" s="287">
        <v>23784</v>
      </c>
      <c r="J20" s="287">
        <v>24545</v>
      </c>
      <c r="K20" s="287">
        <v>23138</v>
      </c>
      <c r="L20" s="287">
        <v>23667</v>
      </c>
      <c r="M20" s="208"/>
      <c r="N20" s="292"/>
      <c r="O20" s="292"/>
      <c r="P20" s="292"/>
      <c r="Q20" s="292"/>
      <c r="R20" s="292"/>
      <c r="S20" s="292"/>
      <c r="T20" s="292"/>
      <c r="U20" s="292"/>
      <c r="V20" s="292"/>
      <c r="W20" s="292"/>
      <c r="X20" s="292"/>
    </row>
    <row r="21" spans="1:28" s="164" customFormat="1" ht="15">
      <c r="A21" s="177"/>
      <c r="B21" s="177"/>
      <c r="C21" s="177"/>
      <c r="D21" s="177"/>
      <c r="E21" s="236"/>
      <c r="F21" s="237">
        <v>13605485</v>
      </c>
      <c r="G21" s="237">
        <v>13805095</v>
      </c>
      <c r="H21" s="237">
        <v>14005449</v>
      </c>
      <c r="I21" s="238">
        <v>15012228</v>
      </c>
      <c r="J21" s="238">
        <v>15266431</v>
      </c>
      <c r="K21" s="238">
        <v>15520973</v>
      </c>
      <c r="L21" s="238">
        <v>15774749</v>
      </c>
      <c r="M21" s="238"/>
      <c r="N21" s="217"/>
      <c r="O21" s="217"/>
      <c r="P21" s="217"/>
      <c r="Q21" s="217"/>
    </row>
    <row r="22" spans="1:28" s="164" customFormat="1" ht="15">
      <c r="A22" s="177"/>
      <c r="B22" s="177"/>
      <c r="C22" s="177"/>
      <c r="D22" s="177"/>
      <c r="E22" s="236"/>
      <c r="F22" s="237"/>
      <c r="G22" s="237"/>
      <c r="H22" s="237"/>
      <c r="I22" s="238"/>
      <c r="J22" s="238"/>
      <c r="K22" s="238"/>
      <c r="L22" s="238"/>
      <c r="M22" s="238"/>
      <c r="N22" s="217"/>
      <c r="O22" s="217"/>
      <c r="P22" s="217"/>
      <c r="Q22" s="217"/>
    </row>
    <row r="23" spans="1:28" s="164" customFormat="1" ht="15.75">
      <c r="A23" s="316" t="s">
        <v>214</v>
      </c>
      <c r="E23" s="239"/>
      <c r="F23" s="240"/>
      <c r="G23" s="240"/>
      <c r="H23" s="240"/>
      <c r="I23" s="239"/>
      <c r="J23" s="239"/>
      <c r="K23" s="239"/>
      <c r="L23" s="239"/>
      <c r="M23" s="239"/>
      <c r="N23" s="178"/>
      <c r="O23" s="178"/>
      <c r="P23" s="178"/>
      <c r="Q23" s="178"/>
    </row>
    <row r="24" spans="1:28" s="164" customFormat="1" ht="15">
      <c r="A24" s="165"/>
      <c r="E24" s="239"/>
      <c r="F24" s="240"/>
      <c r="G24" s="240"/>
      <c r="H24" s="240"/>
      <c r="I24" s="239"/>
      <c r="J24" s="239"/>
      <c r="K24" s="239"/>
      <c r="L24" s="239"/>
      <c r="M24" s="239"/>
      <c r="N24" s="178"/>
      <c r="O24" s="178"/>
      <c r="P24" s="178"/>
      <c r="Q24" s="178"/>
    </row>
    <row r="25" spans="1:28" s="164" customFormat="1" ht="15">
      <c r="A25" s="165"/>
      <c r="E25" s="239"/>
      <c r="F25" s="240"/>
      <c r="G25" s="240"/>
      <c r="H25" s="240"/>
      <c r="I25" s="239"/>
      <c r="J25" s="239"/>
      <c r="K25" s="239"/>
      <c r="L25" s="239"/>
      <c r="M25" s="239"/>
      <c r="N25" s="178"/>
      <c r="O25" s="178"/>
      <c r="P25" s="178"/>
      <c r="Q25" s="178"/>
    </row>
    <row r="26" spans="1:28" s="164" customFormat="1" ht="15">
      <c r="A26" s="165"/>
      <c r="E26" s="239"/>
      <c r="F26" s="240"/>
      <c r="G26" s="240"/>
      <c r="H26" s="240"/>
      <c r="I26" s="239"/>
      <c r="J26" s="239"/>
      <c r="K26" s="239"/>
      <c r="L26" s="239"/>
      <c r="M26" s="239"/>
      <c r="N26" s="178"/>
      <c r="O26" s="178"/>
      <c r="P26" s="178"/>
      <c r="Q26" s="178"/>
    </row>
    <row r="27" spans="1:28" s="164" customFormat="1" ht="15">
      <c r="A27" s="165"/>
      <c r="E27" s="239"/>
      <c r="F27" s="240"/>
      <c r="G27" s="240"/>
      <c r="H27" s="240"/>
      <c r="I27" s="239"/>
      <c r="J27" s="239"/>
      <c r="K27" s="239"/>
      <c r="L27" s="239"/>
      <c r="M27" s="239"/>
      <c r="N27" s="178"/>
      <c r="O27" s="178"/>
      <c r="P27" s="178"/>
      <c r="Q27" s="178"/>
    </row>
    <row r="28" spans="1:28" s="164" customFormat="1" ht="15">
      <c r="A28" s="165"/>
      <c r="E28" s="239"/>
      <c r="F28" s="240"/>
      <c r="G28" s="240"/>
      <c r="H28" s="240"/>
      <c r="I28" s="239"/>
      <c r="J28" s="239"/>
      <c r="K28" s="239"/>
      <c r="L28" s="239"/>
      <c r="M28" s="239"/>
      <c r="N28" s="178"/>
      <c r="O28" s="178"/>
      <c r="P28" s="178"/>
      <c r="Q28" s="178"/>
    </row>
    <row r="29" spans="1:28" s="164" customFormat="1" ht="15">
      <c r="A29" s="230"/>
      <c r="B29" s="230"/>
      <c r="C29" s="230"/>
      <c r="E29" s="239"/>
      <c r="F29" s="240"/>
      <c r="G29" s="240"/>
      <c r="H29" s="240"/>
      <c r="I29" s="239"/>
      <c r="J29" s="239"/>
      <c r="K29" s="236"/>
      <c r="L29" s="239"/>
      <c r="M29" s="239"/>
      <c r="N29" s="217"/>
      <c r="O29" s="217"/>
      <c r="P29" s="217"/>
      <c r="Q29" s="217"/>
    </row>
    <row r="30" spans="1:28" s="164" customFormat="1" ht="15">
      <c r="A30" s="177"/>
      <c r="B30" s="177"/>
      <c r="C30" s="177"/>
      <c r="D30" s="177"/>
      <c r="E30" s="238"/>
      <c r="F30" s="237"/>
      <c r="G30" s="237"/>
      <c r="H30" s="237"/>
      <c r="I30" s="238"/>
      <c r="J30" s="238"/>
      <c r="K30" s="239"/>
      <c r="L30" s="239"/>
      <c r="M30" s="239"/>
      <c r="N30" s="178"/>
      <c r="O30" s="178"/>
      <c r="P30" s="178"/>
      <c r="Q30" s="178"/>
    </row>
    <row r="31" spans="1:28" s="164" customFormat="1" ht="15">
      <c r="A31" s="177"/>
      <c r="B31" s="177"/>
      <c r="C31" s="177"/>
      <c r="D31" s="177"/>
      <c r="E31" s="177"/>
      <c r="F31" s="177" t="s">
        <v>121</v>
      </c>
      <c r="G31" s="177" t="s">
        <v>201</v>
      </c>
      <c r="H31" s="177"/>
      <c r="I31" s="177"/>
      <c r="J31" s="177"/>
    </row>
    <row r="32" spans="1:28" s="164" customFormat="1" ht="15">
      <c r="A32" s="177" t="s">
        <v>212</v>
      </c>
      <c r="B32" s="177"/>
      <c r="C32" s="177"/>
      <c r="D32" s="177"/>
      <c r="E32" s="177"/>
      <c r="F32" s="241">
        <v>8527.0000000000018</v>
      </c>
      <c r="G32" s="242">
        <f>ROUND((F32/$F$39),4)+0.0001</f>
        <v>0.3604</v>
      </c>
      <c r="H32" s="177"/>
      <c r="I32" s="177"/>
      <c r="J32" s="177"/>
    </row>
    <row r="33" spans="1:26" ht="15">
      <c r="A33" s="177" t="s">
        <v>218</v>
      </c>
      <c r="B33" s="177"/>
      <c r="C33" s="177"/>
      <c r="D33" s="177"/>
      <c r="E33" s="177"/>
      <c r="F33" s="241">
        <v>8316</v>
      </c>
      <c r="G33" s="242">
        <f t="shared" ref="G33:G38" si="0">ROUND((F33/$F$39),4)</f>
        <v>0.35139999999999999</v>
      </c>
      <c r="H33" s="177"/>
      <c r="I33" s="177"/>
      <c r="J33" s="177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</row>
    <row r="34" spans="1:26" ht="15">
      <c r="A34" s="243" t="s">
        <v>11</v>
      </c>
      <c r="B34" s="243"/>
      <c r="C34" s="243"/>
      <c r="D34" s="243"/>
      <c r="E34" s="243"/>
      <c r="F34" s="244">
        <v>2638.9999999999991</v>
      </c>
      <c r="G34" s="242">
        <f t="shared" si="0"/>
        <v>0.1115</v>
      </c>
      <c r="H34" s="177"/>
      <c r="I34" s="177"/>
      <c r="J34" s="177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</row>
    <row r="35" spans="1:26" ht="15">
      <c r="A35" s="177" t="s">
        <v>169</v>
      </c>
      <c r="B35" s="177"/>
      <c r="C35" s="177"/>
      <c r="D35" s="177"/>
      <c r="E35" s="177"/>
      <c r="F35" s="241">
        <v>2232</v>
      </c>
      <c r="G35" s="242">
        <f t="shared" si="0"/>
        <v>9.4299999999999995E-2</v>
      </c>
      <c r="H35" s="177"/>
      <c r="I35" s="177"/>
      <c r="J35" s="177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</row>
    <row r="36" spans="1:26" ht="15">
      <c r="A36" s="243" t="s">
        <v>226</v>
      </c>
      <c r="B36" s="243"/>
      <c r="C36" s="243"/>
      <c r="D36" s="243"/>
      <c r="E36" s="243"/>
      <c r="F36" s="241">
        <v>789</v>
      </c>
      <c r="G36" s="242">
        <f t="shared" si="0"/>
        <v>3.3300000000000003E-2</v>
      </c>
      <c r="H36" s="177"/>
      <c r="I36" s="177"/>
      <c r="J36" s="177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</row>
    <row r="37" spans="1:26" ht="15">
      <c r="A37" s="243" t="s">
        <v>158</v>
      </c>
      <c r="B37" s="243"/>
      <c r="C37" s="243"/>
      <c r="D37" s="243"/>
      <c r="E37" s="243"/>
      <c r="F37" s="244">
        <v>673</v>
      </c>
      <c r="G37" s="242">
        <f t="shared" si="0"/>
        <v>2.8400000000000002E-2</v>
      </c>
      <c r="H37" s="177"/>
      <c r="I37" s="177"/>
      <c r="J37" s="177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</row>
    <row r="38" spans="1:26" ht="15">
      <c r="A38" s="243" t="s">
        <v>217</v>
      </c>
      <c r="B38" s="243"/>
      <c r="C38" s="243"/>
      <c r="D38" s="243"/>
      <c r="E38" s="243"/>
      <c r="F38" s="244">
        <v>491</v>
      </c>
      <c r="G38" s="242">
        <f t="shared" si="0"/>
        <v>2.07E-2</v>
      </c>
      <c r="H38" s="177"/>
      <c r="I38" s="177"/>
      <c r="J38" s="177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</row>
    <row r="39" spans="1:26" ht="15">
      <c r="A39" s="243"/>
      <c r="B39" s="243"/>
      <c r="C39" s="243"/>
      <c r="D39" s="243"/>
      <c r="E39" s="243"/>
      <c r="F39" s="245">
        <f>SUM(F32:F38)</f>
        <v>23667</v>
      </c>
      <c r="G39" s="242">
        <f t="shared" ref="G39" si="1">+F39/$F$39</f>
        <v>1</v>
      </c>
      <c r="H39" s="177"/>
      <c r="I39" s="177"/>
      <c r="J39" s="177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</row>
    <row r="40" spans="1:26" ht="15">
      <c r="A40" s="243"/>
      <c r="B40" s="243"/>
      <c r="C40" s="243"/>
      <c r="D40" s="243"/>
      <c r="E40" s="243"/>
      <c r="F40" s="244"/>
      <c r="G40" s="177"/>
      <c r="H40" s="177"/>
      <c r="I40" s="177"/>
      <c r="J40" s="177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</row>
    <row r="41" spans="1:26" ht="15">
      <c r="A41" s="220"/>
      <c r="B41" s="220"/>
      <c r="C41" s="220"/>
      <c r="D41" s="220"/>
      <c r="E41" s="220"/>
      <c r="F41" s="244"/>
      <c r="G41" s="177"/>
      <c r="H41" s="177"/>
      <c r="I41" s="177"/>
      <c r="J41" s="177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</row>
    <row r="42" spans="1:26" ht="15">
      <c r="A42" s="220"/>
      <c r="B42" s="220"/>
      <c r="C42" s="220"/>
      <c r="D42" s="220"/>
      <c r="E42" s="220"/>
      <c r="F42" s="244"/>
      <c r="G42" s="177"/>
      <c r="H42" s="177"/>
      <c r="I42" s="177"/>
      <c r="J42" s="177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</row>
    <row r="43" spans="1:26" ht="15">
      <c r="A43" s="220"/>
      <c r="B43" s="220"/>
      <c r="C43" s="220"/>
      <c r="D43" s="220"/>
      <c r="E43" s="220"/>
      <c r="F43" s="244"/>
      <c r="G43" s="177"/>
      <c r="H43" s="177"/>
      <c r="I43" s="177"/>
      <c r="J43" s="177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</row>
    <row r="44" spans="1:26" ht="15">
      <c r="A44" s="162"/>
      <c r="B44" s="162"/>
      <c r="C44" s="162"/>
      <c r="D44" s="162"/>
      <c r="E44" s="162"/>
      <c r="F44" s="163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</row>
    <row r="45" spans="1:26" ht="15">
      <c r="A45" s="162"/>
      <c r="B45" s="162"/>
      <c r="C45" s="162"/>
      <c r="D45" s="162"/>
      <c r="E45" s="162"/>
      <c r="F45" s="163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</row>
    <row r="46" spans="1:26" ht="15">
      <c r="A46" s="162"/>
      <c r="B46" s="162"/>
      <c r="C46" s="162"/>
      <c r="D46" s="162"/>
      <c r="E46" s="162"/>
      <c r="F46" s="163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</row>
    <row r="47" spans="1:26" ht="15">
      <c r="A47" s="162"/>
      <c r="B47" s="162"/>
      <c r="C47" s="162"/>
      <c r="D47" s="162"/>
      <c r="E47" s="162"/>
      <c r="F47" s="163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</row>
    <row r="48" spans="1:26" ht="15">
      <c r="A48" s="164"/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</row>
    <row r="49" spans="1:24" ht="15">
      <c r="A49" s="164"/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</row>
    <row r="50" spans="1:24" ht="15">
      <c r="A50" s="177"/>
      <c r="B50" s="177"/>
      <c r="C50" s="177"/>
      <c r="D50" s="177"/>
      <c r="E50" s="177"/>
      <c r="F50" s="177"/>
      <c r="G50" s="177"/>
      <c r="H50" s="177"/>
      <c r="I50" s="177"/>
      <c r="J50" s="177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</row>
    <row r="51" spans="1:24" ht="15">
      <c r="A51" s="177"/>
      <c r="B51" s="177"/>
      <c r="C51" s="177"/>
      <c r="D51" s="177"/>
      <c r="E51" s="177"/>
      <c r="F51" s="177"/>
      <c r="G51" s="177"/>
      <c r="H51" s="177"/>
      <c r="I51" s="177"/>
      <c r="J51" s="177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</row>
    <row r="52" spans="1:24">
      <c r="A52" s="320" t="s">
        <v>282</v>
      </c>
      <c r="B52" s="187"/>
      <c r="C52" s="187"/>
      <c r="D52" s="187"/>
      <c r="E52" s="187"/>
      <c r="F52" s="188"/>
      <c r="G52" s="188"/>
      <c r="H52" s="188"/>
    </row>
    <row r="53" spans="1:24">
      <c r="A53" s="321" t="s">
        <v>283</v>
      </c>
      <c r="B53" s="187"/>
      <c r="C53" s="187"/>
      <c r="D53" s="187"/>
      <c r="E53" s="187"/>
      <c r="F53" s="188"/>
      <c r="G53" s="188"/>
      <c r="H53" s="188"/>
    </row>
    <row r="54" spans="1:24">
      <c r="A54" s="320" t="s">
        <v>284</v>
      </c>
      <c r="B54" s="189"/>
      <c r="C54" s="189"/>
      <c r="D54" s="189"/>
      <c r="E54" s="189"/>
    </row>
    <row r="55" spans="1:24">
      <c r="A55" s="318" t="s">
        <v>277</v>
      </c>
      <c r="B55" s="191"/>
      <c r="C55" s="191"/>
      <c r="D55" s="191"/>
      <c r="E55" s="191"/>
    </row>
    <row r="56" spans="1:24">
      <c r="A56" s="319" t="s">
        <v>278</v>
      </c>
    </row>
  </sheetData>
  <mergeCells count="4">
    <mergeCell ref="A9:A10"/>
    <mergeCell ref="B9:L9"/>
    <mergeCell ref="N9:X9"/>
    <mergeCell ref="A7:X7"/>
  </mergeCells>
  <hyperlinks>
    <hyperlink ref="AA5" location="ÍNDICE!A1" display="ÍNDICE"/>
  </hyperlinks>
  <printOptions horizontalCentered="1" verticalCentered="1"/>
  <pageMargins left="0.59055118110236227" right="0.55118110236220474" top="0.59055118110236227" bottom="0.31496062992125984" header="0.31496062992125984" footer="0.31496062992125984"/>
  <pageSetup paperSize="9" scale="74" orientation="landscape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37"/>
  <sheetViews>
    <sheetView zoomScaleNormal="100" workbookViewId="0">
      <selection activeCell="A36" sqref="A36:A37"/>
    </sheetView>
  </sheetViews>
  <sheetFormatPr baseColWidth="10" defaultRowHeight="12.75"/>
  <cols>
    <col min="1" max="1" width="11.42578125" style="190"/>
    <col min="2" max="2" width="18.42578125" style="190" customWidth="1"/>
    <col min="3" max="3" width="21.85546875" style="190" customWidth="1"/>
    <col min="4" max="4" width="20.42578125" style="190" customWidth="1"/>
    <col min="5" max="16384" width="11.42578125" style="190"/>
  </cols>
  <sheetData>
    <row r="4" spans="1:6" ht="15.75">
      <c r="F4" s="317" t="s">
        <v>195</v>
      </c>
    </row>
    <row r="5" spans="1:6" ht="15">
      <c r="F5" s="164"/>
    </row>
    <row r="6" spans="1:6" ht="15.75">
      <c r="A6" s="348" t="s">
        <v>235</v>
      </c>
      <c r="B6" s="349"/>
    </row>
    <row r="7" spans="1:6" ht="15">
      <c r="A7" s="246"/>
      <c r="E7" s="224"/>
    </row>
    <row r="8" spans="1:6" ht="15">
      <c r="A8" s="308"/>
      <c r="B8" s="308" t="s">
        <v>237</v>
      </c>
      <c r="C8" s="308" t="s">
        <v>238</v>
      </c>
      <c r="D8" s="308" t="s">
        <v>239</v>
      </c>
      <c r="E8" s="248"/>
    </row>
    <row r="9" spans="1:6" ht="15">
      <c r="A9" s="323" t="s">
        <v>240</v>
      </c>
      <c r="B9" s="324">
        <v>16506</v>
      </c>
      <c r="C9" s="324">
        <v>13551875</v>
      </c>
      <c r="D9" s="324">
        <v>12.18</v>
      </c>
      <c r="E9" s="248"/>
    </row>
    <row r="10" spans="1:6" ht="15">
      <c r="A10" s="295" t="s">
        <v>236</v>
      </c>
      <c r="B10" s="296">
        <v>26000</v>
      </c>
      <c r="C10" s="296">
        <v>15774749</v>
      </c>
      <c r="D10" s="296">
        <v>16.48</v>
      </c>
      <c r="E10" s="225"/>
    </row>
    <row r="12" spans="1:6" ht="15">
      <c r="A12" s="246"/>
      <c r="B12" s="247"/>
    </row>
    <row r="13" spans="1:6" ht="15.75">
      <c r="A13" s="322" t="s">
        <v>276</v>
      </c>
    </row>
    <row r="14" spans="1:6" ht="15.75">
      <c r="A14" s="322"/>
    </row>
    <row r="33" spans="1:1">
      <c r="A33" s="320" t="s">
        <v>241</v>
      </c>
    </row>
    <row r="34" spans="1:1">
      <c r="A34" s="320" t="s">
        <v>71</v>
      </c>
    </row>
    <row r="35" spans="1:1">
      <c r="A35" s="320" t="s">
        <v>242</v>
      </c>
    </row>
    <row r="36" spans="1:1">
      <c r="A36" s="318" t="s">
        <v>277</v>
      </c>
    </row>
    <row r="37" spans="1:1">
      <c r="A37" s="319" t="s">
        <v>278</v>
      </c>
    </row>
  </sheetData>
  <mergeCells count="1">
    <mergeCell ref="A6:B6"/>
  </mergeCells>
  <hyperlinks>
    <hyperlink ref="F4" location="ÍNDICE!A1" display="ÍNDICE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100"/>
  <sheetViews>
    <sheetView zoomScale="90" zoomScaleNormal="90" workbookViewId="0">
      <selection activeCell="A99" sqref="A99:A100"/>
    </sheetView>
  </sheetViews>
  <sheetFormatPr baseColWidth="10" defaultRowHeight="12.75"/>
  <cols>
    <col min="1" max="1" width="47" style="249" bestFit="1" customWidth="1"/>
    <col min="2" max="2" width="16.5703125" style="249" customWidth="1"/>
    <col min="3" max="3" width="13.5703125" style="249" bestFit="1" customWidth="1"/>
    <col min="4" max="4" width="20" style="249" customWidth="1"/>
    <col min="5" max="5" width="16.5703125" style="249" customWidth="1"/>
    <col min="6" max="6" width="24.85546875" style="249" customWidth="1"/>
    <col min="7" max="7" width="17.5703125" style="249" customWidth="1"/>
    <col min="8" max="8" width="17.42578125" style="249" customWidth="1"/>
    <col min="9" max="9" width="15.28515625" style="249" customWidth="1"/>
    <col min="10" max="16384" width="11.42578125" style="249"/>
  </cols>
  <sheetData>
    <row r="5" spans="1:10" ht="15.75">
      <c r="J5" s="317" t="s">
        <v>195</v>
      </c>
    </row>
    <row r="7" spans="1:10" ht="44.25" customHeight="1">
      <c r="A7" s="348" t="s">
        <v>272</v>
      </c>
      <c r="B7" s="348"/>
      <c r="C7" s="348"/>
      <c r="D7" s="348"/>
      <c r="E7" s="348"/>
      <c r="F7" s="348"/>
      <c r="G7" s="348"/>
      <c r="H7" s="348"/>
      <c r="I7" s="348"/>
    </row>
    <row r="8" spans="1:10" ht="30">
      <c r="A8" s="308" t="s">
        <v>243</v>
      </c>
      <c r="B8" s="308" t="s">
        <v>244</v>
      </c>
      <c r="C8" s="308" t="s">
        <v>245</v>
      </c>
      <c r="D8" s="308" t="s">
        <v>246</v>
      </c>
      <c r="E8" s="308" t="s">
        <v>247</v>
      </c>
      <c r="F8" s="308" t="s">
        <v>248</v>
      </c>
      <c r="G8" s="308" t="s">
        <v>249</v>
      </c>
      <c r="H8" s="308" t="s">
        <v>250</v>
      </c>
      <c r="I8" s="308" t="s">
        <v>250</v>
      </c>
    </row>
    <row r="9" spans="1:10" ht="15">
      <c r="A9" s="323" t="s">
        <v>174</v>
      </c>
      <c r="B9" s="324">
        <v>783</v>
      </c>
      <c r="C9" s="324">
        <v>1178989</v>
      </c>
      <c r="D9" s="324">
        <v>5022709</v>
      </c>
      <c r="E9" s="324">
        <v>4.26</v>
      </c>
      <c r="F9" s="324">
        <v>23667</v>
      </c>
      <c r="G9" s="324">
        <v>8636565</v>
      </c>
      <c r="H9" s="325">
        <v>0.58160000000000001</v>
      </c>
      <c r="I9" s="324">
        <v>49.82</v>
      </c>
    </row>
    <row r="10" spans="1:10" ht="15">
      <c r="A10" s="295" t="s">
        <v>179</v>
      </c>
      <c r="B10" s="296">
        <v>189</v>
      </c>
      <c r="C10" s="296">
        <v>835465</v>
      </c>
      <c r="D10" s="296">
        <v>3963344</v>
      </c>
      <c r="E10" s="296">
        <v>4.74</v>
      </c>
      <c r="F10" s="296">
        <v>14860</v>
      </c>
      <c r="G10" s="296">
        <v>5423900</v>
      </c>
      <c r="H10" s="309">
        <v>0.73070000000000002</v>
      </c>
      <c r="I10" s="296">
        <v>56.22</v>
      </c>
    </row>
    <row r="11" spans="1:10" ht="15">
      <c r="A11" s="323" t="s">
        <v>251</v>
      </c>
      <c r="B11" s="324">
        <v>5</v>
      </c>
      <c r="C11" s="324">
        <v>95696</v>
      </c>
      <c r="D11" s="324">
        <v>610271</v>
      </c>
      <c r="E11" s="324">
        <v>6.38</v>
      </c>
      <c r="F11" s="324">
        <v>1968</v>
      </c>
      <c r="G11" s="324">
        <v>718320</v>
      </c>
      <c r="H11" s="325">
        <v>0.84960000000000002</v>
      </c>
      <c r="I11" s="324">
        <v>48.63</v>
      </c>
    </row>
    <row r="12" spans="1:10" ht="15">
      <c r="A12" s="295" t="s">
        <v>157</v>
      </c>
      <c r="B12" s="296">
        <v>1</v>
      </c>
      <c r="C12" s="296">
        <v>14779</v>
      </c>
      <c r="D12" s="296">
        <v>130876</v>
      </c>
      <c r="E12" s="296">
        <v>8.86</v>
      </c>
      <c r="F12" s="296">
        <v>425</v>
      </c>
      <c r="G12" s="296">
        <v>155125</v>
      </c>
      <c r="H12" s="309">
        <v>0.84370000000000001</v>
      </c>
      <c r="I12" s="296">
        <v>34.770000000000003</v>
      </c>
    </row>
    <row r="13" spans="1:10" ht="15">
      <c r="A13" s="295" t="s">
        <v>252</v>
      </c>
      <c r="B13" s="296">
        <v>1</v>
      </c>
      <c r="C13" s="296">
        <v>9737</v>
      </c>
      <c r="D13" s="296">
        <v>59676</v>
      </c>
      <c r="E13" s="296">
        <v>6.13</v>
      </c>
      <c r="F13" s="296">
        <v>232</v>
      </c>
      <c r="G13" s="296">
        <v>84680</v>
      </c>
      <c r="H13" s="309">
        <v>0.70469999999999999</v>
      </c>
      <c r="I13" s="296">
        <v>41.97</v>
      </c>
    </row>
    <row r="14" spans="1:10" ht="15">
      <c r="A14" s="310" t="s">
        <v>253</v>
      </c>
      <c r="B14" s="296">
        <v>3</v>
      </c>
      <c r="C14" s="311">
        <v>71180</v>
      </c>
      <c r="D14" s="311">
        <v>419719</v>
      </c>
      <c r="E14" s="296">
        <v>5.9</v>
      </c>
      <c r="F14" s="311">
        <v>1311</v>
      </c>
      <c r="G14" s="311">
        <v>478515</v>
      </c>
      <c r="H14" s="309">
        <v>0.87709999999999999</v>
      </c>
      <c r="I14" s="311">
        <v>54.29</v>
      </c>
    </row>
    <row r="15" spans="1:10" ht="15">
      <c r="A15" s="323" t="s">
        <v>254</v>
      </c>
      <c r="B15" s="324">
        <v>29</v>
      </c>
      <c r="C15" s="324">
        <v>174577</v>
      </c>
      <c r="D15" s="324">
        <v>963863</v>
      </c>
      <c r="E15" s="324">
        <v>5.52</v>
      </c>
      <c r="F15" s="324">
        <v>3624</v>
      </c>
      <c r="G15" s="324">
        <v>1322760</v>
      </c>
      <c r="H15" s="325">
        <v>0.72870000000000001</v>
      </c>
      <c r="I15" s="324">
        <v>48.17</v>
      </c>
    </row>
    <row r="16" spans="1:10" ht="15">
      <c r="A16" s="295" t="s">
        <v>157</v>
      </c>
      <c r="B16" s="296">
        <v>15</v>
      </c>
      <c r="C16" s="296">
        <v>84202</v>
      </c>
      <c r="D16" s="296">
        <v>512269</v>
      </c>
      <c r="E16" s="296">
        <v>6.08</v>
      </c>
      <c r="F16" s="296">
        <v>1859</v>
      </c>
      <c r="G16" s="296">
        <v>678535</v>
      </c>
      <c r="H16" s="309">
        <v>0.755</v>
      </c>
      <c r="I16" s="296">
        <v>45.29</v>
      </c>
    </row>
    <row r="17" spans="1:9" ht="15">
      <c r="A17" s="310" t="s">
        <v>255</v>
      </c>
      <c r="B17" s="312">
        <v>1</v>
      </c>
      <c r="C17" s="312">
        <v>4421</v>
      </c>
      <c r="D17" s="312">
        <v>22687</v>
      </c>
      <c r="E17" s="313">
        <v>5.13</v>
      </c>
      <c r="F17" s="312">
        <v>151</v>
      </c>
      <c r="G17" s="312">
        <v>55115</v>
      </c>
      <c r="H17" s="314">
        <v>0.41160000000000002</v>
      </c>
      <c r="I17" s="312">
        <v>29.28</v>
      </c>
    </row>
    <row r="18" spans="1:9" ht="15">
      <c r="A18" s="323" t="s">
        <v>256</v>
      </c>
      <c r="B18" s="324">
        <v>2</v>
      </c>
      <c r="C18" s="324">
        <v>356</v>
      </c>
      <c r="D18" s="324">
        <v>407</v>
      </c>
      <c r="E18" s="324">
        <v>1.1399999999999999</v>
      </c>
      <c r="F18" s="324">
        <v>14</v>
      </c>
      <c r="G18" s="324">
        <v>5110</v>
      </c>
      <c r="H18" s="325">
        <v>7.9600000000000004E-2</v>
      </c>
      <c r="I18" s="324">
        <v>25.43</v>
      </c>
    </row>
    <row r="19" spans="1:9" ht="15">
      <c r="A19" s="295" t="s">
        <v>78</v>
      </c>
      <c r="B19" s="296">
        <v>3</v>
      </c>
      <c r="C19" s="296">
        <v>59234</v>
      </c>
      <c r="D19" s="296">
        <v>303207</v>
      </c>
      <c r="E19" s="296">
        <v>5.12</v>
      </c>
      <c r="F19" s="296">
        <v>999</v>
      </c>
      <c r="G19" s="296">
        <v>364635</v>
      </c>
      <c r="H19" s="309">
        <v>0.83150000000000002</v>
      </c>
      <c r="I19" s="296">
        <v>59.29</v>
      </c>
    </row>
    <row r="20" spans="1:9" ht="15">
      <c r="A20" s="323" t="s">
        <v>257</v>
      </c>
      <c r="B20" s="324">
        <v>8</v>
      </c>
      <c r="C20" s="324">
        <v>26364</v>
      </c>
      <c r="D20" s="324">
        <v>125293</v>
      </c>
      <c r="E20" s="324">
        <v>4.75</v>
      </c>
      <c r="F20" s="324">
        <v>601</v>
      </c>
      <c r="G20" s="324">
        <v>219365</v>
      </c>
      <c r="H20" s="325">
        <v>0.57120000000000004</v>
      </c>
      <c r="I20" s="324">
        <v>43.87</v>
      </c>
    </row>
    <row r="21" spans="1:9" ht="15">
      <c r="A21" s="295" t="s">
        <v>258</v>
      </c>
      <c r="B21" s="296">
        <v>59</v>
      </c>
      <c r="C21" s="296">
        <v>375750</v>
      </c>
      <c r="D21" s="296">
        <v>1714994</v>
      </c>
      <c r="E21" s="296">
        <v>4.5599999999999996</v>
      </c>
      <c r="F21" s="296">
        <v>6590</v>
      </c>
      <c r="G21" s="296">
        <v>2405350</v>
      </c>
      <c r="H21" s="309">
        <v>0.71299999999999997</v>
      </c>
      <c r="I21" s="296">
        <v>57.02</v>
      </c>
    </row>
    <row r="22" spans="1:9" ht="15">
      <c r="A22" s="295" t="s">
        <v>157</v>
      </c>
      <c r="B22" s="296">
        <v>26</v>
      </c>
      <c r="C22" s="296">
        <v>234149</v>
      </c>
      <c r="D22" s="296">
        <v>994953</v>
      </c>
      <c r="E22" s="296">
        <v>4.25</v>
      </c>
      <c r="F22" s="296">
        <v>3832</v>
      </c>
      <c r="G22" s="296">
        <v>1398680</v>
      </c>
      <c r="H22" s="309">
        <v>0.71140000000000003</v>
      </c>
      <c r="I22" s="296">
        <v>61.1</v>
      </c>
    </row>
    <row r="23" spans="1:9" ht="16.5" customHeight="1">
      <c r="A23" s="310" t="s">
        <v>259</v>
      </c>
      <c r="B23" s="296">
        <v>2</v>
      </c>
      <c r="C23" s="311">
        <v>9621</v>
      </c>
      <c r="D23" s="311">
        <v>51840</v>
      </c>
      <c r="E23" s="296">
        <v>5.39</v>
      </c>
      <c r="F23" s="311">
        <v>234</v>
      </c>
      <c r="G23" s="311">
        <v>85410</v>
      </c>
      <c r="H23" s="309">
        <v>0.60699999999999998</v>
      </c>
      <c r="I23" s="311">
        <v>41.12</v>
      </c>
    </row>
    <row r="24" spans="1:9" ht="15">
      <c r="A24" s="323" t="s">
        <v>252</v>
      </c>
      <c r="B24" s="324">
        <v>10</v>
      </c>
      <c r="C24" s="324">
        <v>10352</v>
      </c>
      <c r="D24" s="324">
        <v>46757</v>
      </c>
      <c r="E24" s="324">
        <v>4.5199999999999996</v>
      </c>
      <c r="F24" s="324">
        <v>411</v>
      </c>
      <c r="G24" s="324">
        <v>150015</v>
      </c>
      <c r="H24" s="325">
        <v>0.31169999999999998</v>
      </c>
      <c r="I24" s="324">
        <v>25.19</v>
      </c>
    </row>
    <row r="25" spans="1:9" ht="15">
      <c r="A25" s="295" t="s">
        <v>253</v>
      </c>
      <c r="B25" s="296">
        <v>13</v>
      </c>
      <c r="C25" s="296">
        <v>81041</v>
      </c>
      <c r="D25" s="296">
        <v>356335</v>
      </c>
      <c r="E25" s="296">
        <v>4.4000000000000004</v>
      </c>
      <c r="F25" s="296">
        <v>1220</v>
      </c>
      <c r="G25" s="296">
        <v>445300</v>
      </c>
      <c r="H25" s="309">
        <v>0.80020000000000002</v>
      </c>
      <c r="I25" s="296">
        <v>66.430000000000007</v>
      </c>
    </row>
    <row r="26" spans="1:9" ht="15">
      <c r="A26" s="310" t="s">
        <v>256</v>
      </c>
      <c r="B26" s="312">
        <v>6</v>
      </c>
      <c r="C26" s="312">
        <v>8242</v>
      </c>
      <c r="D26" s="312">
        <v>22550</v>
      </c>
      <c r="E26" s="313">
        <v>2.74</v>
      </c>
      <c r="F26" s="312">
        <v>165</v>
      </c>
      <c r="G26" s="312">
        <v>60225</v>
      </c>
      <c r="H26" s="314">
        <v>0.37440000000000001</v>
      </c>
      <c r="I26" s="312">
        <v>49.95</v>
      </c>
    </row>
    <row r="27" spans="1:9" ht="15">
      <c r="A27" s="323" t="s">
        <v>103</v>
      </c>
      <c r="B27" s="324">
        <v>1</v>
      </c>
      <c r="C27" s="324">
        <v>8733</v>
      </c>
      <c r="D27" s="324">
        <v>36772</v>
      </c>
      <c r="E27" s="324">
        <v>4.21</v>
      </c>
      <c r="F27" s="324">
        <v>96</v>
      </c>
      <c r="G27" s="324">
        <v>35040</v>
      </c>
      <c r="H27" s="325">
        <v>1.0494000000000001</v>
      </c>
      <c r="I27" s="324">
        <v>90.97</v>
      </c>
    </row>
    <row r="28" spans="1:9" ht="15">
      <c r="A28" s="295" t="s">
        <v>260</v>
      </c>
      <c r="B28" s="296">
        <v>1</v>
      </c>
      <c r="C28" s="296">
        <v>23612</v>
      </c>
      <c r="D28" s="296">
        <v>205787</v>
      </c>
      <c r="E28" s="296">
        <v>8.7200000000000006</v>
      </c>
      <c r="F28" s="296">
        <v>632</v>
      </c>
      <c r="G28" s="296">
        <v>230680</v>
      </c>
      <c r="H28" s="309">
        <v>0.8921</v>
      </c>
      <c r="I28" s="296">
        <v>37.36</v>
      </c>
    </row>
    <row r="29" spans="1:9" ht="15">
      <c r="A29" s="323" t="s">
        <v>261</v>
      </c>
      <c r="B29" s="324">
        <v>96</v>
      </c>
      <c r="C29" s="324">
        <v>189442</v>
      </c>
      <c r="D29" s="324">
        <v>674216</v>
      </c>
      <c r="E29" s="324">
        <v>3.56</v>
      </c>
      <c r="F29" s="324">
        <v>2678</v>
      </c>
      <c r="G29" s="324">
        <v>977470</v>
      </c>
      <c r="H29" s="325">
        <v>0.68979999999999997</v>
      </c>
      <c r="I29" s="324">
        <v>70.739999999999995</v>
      </c>
    </row>
    <row r="30" spans="1:9" ht="15">
      <c r="A30" s="295" t="s">
        <v>157</v>
      </c>
      <c r="B30" s="296">
        <v>87</v>
      </c>
      <c r="C30" s="296">
        <v>178564</v>
      </c>
      <c r="D30" s="296">
        <v>633238</v>
      </c>
      <c r="E30" s="296">
        <v>3.55</v>
      </c>
      <c r="F30" s="296">
        <v>2411</v>
      </c>
      <c r="G30" s="296">
        <v>880015</v>
      </c>
      <c r="H30" s="309">
        <v>0.71960000000000002</v>
      </c>
      <c r="I30" s="296">
        <v>74.06</v>
      </c>
    </row>
    <row r="31" spans="1:9" ht="15">
      <c r="A31" s="295" t="s">
        <v>259</v>
      </c>
      <c r="B31" s="296">
        <v>1</v>
      </c>
      <c r="C31" s="296">
        <v>103</v>
      </c>
      <c r="D31" s="296">
        <v>2837</v>
      </c>
      <c r="E31" s="296">
        <v>27.54</v>
      </c>
      <c r="F31" s="296">
        <v>15</v>
      </c>
      <c r="G31" s="296">
        <v>5475</v>
      </c>
      <c r="H31" s="309">
        <v>0.51819999999999999</v>
      </c>
      <c r="I31" s="296">
        <v>6.87</v>
      </c>
    </row>
    <row r="32" spans="1:9" ht="15">
      <c r="A32" s="310" t="s">
        <v>158</v>
      </c>
      <c r="B32" s="296">
        <v>1</v>
      </c>
      <c r="C32" s="311">
        <v>668</v>
      </c>
      <c r="D32" s="311">
        <v>2275</v>
      </c>
      <c r="E32" s="296">
        <v>3.41</v>
      </c>
      <c r="F32" s="311">
        <v>30</v>
      </c>
      <c r="G32" s="311">
        <v>10950</v>
      </c>
      <c r="H32" s="309">
        <v>0.20780000000000001</v>
      </c>
      <c r="I32" s="311">
        <v>22.27</v>
      </c>
    </row>
    <row r="33" spans="1:9" ht="15">
      <c r="A33" s="323" t="s">
        <v>262</v>
      </c>
      <c r="B33" s="324">
        <v>4</v>
      </c>
      <c r="C33" s="324">
        <v>6540</v>
      </c>
      <c r="D33" s="324">
        <v>23154</v>
      </c>
      <c r="E33" s="324">
        <v>3.54</v>
      </c>
      <c r="F33" s="324">
        <v>108</v>
      </c>
      <c r="G33" s="324">
        <v>39420</v>
      </c>
      <c r="H33" s="325">
        <v>0.58740000000000003</v>
      </c>
      <c r="I33" s="324">
        <v>60.56</v>
      </c>
    </row>
    <row r="34" spans="1:9" ht="15">
      <c r="A34" s="295" t="s">
        <v>256</v>
      </c>
      <c r="B34" s="296">
        <v>1</v>
      </c>
      <c r="C34" s="296">
        <v>968</v>
      </c>
      <c r="D34" s="296">
        <v>2359</v>
      </c>
      <c r="E34" s="296">
        <v>2.44</v>
      </c>
      <c r="F34" s="296">
        <v>18</v>
      </c>
      <c r="G34" s="296">
        <v>6570</v>
      </c>
      <c r="H34" s="309">
        <v>0.35909999999999997</v>
      </c>
      <c r="I34" s="296">
        <v>53.78</v>
      </c>
    </row>
    <row r="35" spans="1:9" ht="15">
      <c r="A35" s="310" t="s">
        <v>105</v>
      </c>
      <c r="B35" s="312">
        <v>2</v>
      </c>
      <c r="C35" s="312">
        <v>2599</v>
      </c>
      <c r="D35" s="312">
        <v>10353</v>
      </c>
      <c r="E35" s="313">
        <v>3.08</v>
      </c>
      <c r="F35" s="312">
        <v>96</v>
      </c>
      <c r="G35" s="312">
        <v>35040</v>
      </c>
      <c r="H35" s="314">
        <v>0.32969999999999999</v>
      </c>
      <c r="I35" s="312">
        <v>39.01</v>
      </c>
    </row>
    <row r="36" spans="1:9" ht="15">
      <c r="A36" s="323" t="s">
        <v>263</v>
      </c>
      <c r="B36" s="324">
        <v>594</v>
      </c>
      <c r="C36" s="324">
        <v>343524</v>
      </c>
      <c r="D36" s="324">
        <v>1059365</v>
      </c>
      <c r="E36" s="324">
        <v>3.08</v>
      </c>
      <c r="F36" s="324">
        <v>8807</v>
      </c>
      <c r="G36" s="324">
        <v>3212665</v>
      </c>
      <c r="H36" s="325">
        <v>0.32969999999999999</v>
      </c>
      <c r="I36" s="324">
        <v>39.01</v>
      </c>
    </row>
    <row r="37" spans="1:9" ht="15">
      <c r="A37" s="295" t="s">
        <v>264</v>
      </c>
      <c r="B37" s="296">
        <v>22</v>
      </c>
      <c r="C37" s="296">
        <v>17759</v>
      </c>
      <c r="D37" s="296">
        <v>82257</v>
      </c>
      <c r="E37" s="296">
        <v>4.63</v>
      </c>
      <c r="F37" s="296">
        <v>491</v>
      </c>
      <c r="G37" s="296">
        <v>179215</v>
      </c>
      <c r="H37" s="309">
        <v>0.45900000000000002</v>
      </c>
      <c r="I37" s="296">
        <v>36.17</v>
      </c>
    </row>
    <row r="38" spans="1:9" ht="15">
      <c r="A38" s="323" t="s">
        <v>265</v>
      </c>
      <c r="B38" s="324">
        <v>13</v>
      </c>
      <c r="C38" s="324">
        <v>10782</v>
      </c>
      <c r="D38" s="324">
        <v>65401</v>
      </c>
      <c r="E38" s="324">
        <v>6.07</v>
      </c>
      <c r="F38" s="324">
        <v>339</v>
      </c>
      <c r="G38" s="324">
        <v>123735</v>
      </c>
      <c r="H38" s="325">
        <v>0.52859999999999996</v>
      </c>
      <c r="I38" s="324">
        <v>31.81</v>
      </c>
    </row>
    <row r="39" spans="1:9" ht="15">
      <c r="A39" s="295" t="s">
        <v>266</v>
      </c>
      <c r="B39" s="296">
        <v>1</v>
      </c>
      <c r="C39" s="296">
        <v>1747</v>
      </c>
      <c r="D39" s="296">
        <v>2562</v>
      </c>
      <c r="E39" s="296">
        <v>1.47</v>
      </c>
      <c r="F39" s="296">
        <v>22</v>
      </c>
      <c r="G39" s="296">
        <v>8030</v>
      </c>
      <c r="H39" s="309">
        <v>0.31909999999999999</v>
      </c>
      <c r="I39" s="296">
        <v>79.41</v>
      </c>
    </row>
    <row r="40" spans="1:9" ht="15">
      <c r="A40" s="295" t="s">
        <v>267</v>
      </c>
      <c r="B40" s="296">
        <v>8</v>
      </c>
      <c r="C40" s="296">
        <v>5230</v>
      </c>
      <c r="D40" s="296">
        <v>14294</v>
      </c>
      <c r="E40" s="296">
        <v>2.73</v>
      </c>
      <c r="F40" s="296">
        <v>130</v>
      </c>
      <c r="G40" s="296">
        <v>47450</v>
      </c>
      <c r="H40" s="309">
        <v>0.30120000000000002</v>
      </c>
      <c r="I40" s="296">
        <v>40.229999999999997</v>
      </c>
    </row>
    <row r="41" spans="1:9" ht="15">
      <c r="A41" s="310" t="s">
        <v>268</v>
      </c>
      <c r="B41" s="296">
        <v>572</v>
      </c>
      <c r="C41" s="311">
        <v>325765</v>
      </c>
      <c r="D41" s="311">
        <v>977108</v>
      </c>
      <c r="E41" s="296">
        <v>3</v>
      </c>
      <c r="F41" s="311">
        <v>8316</v>
      </c>
      <c r="G41" s="311">
        <v>3033450</v>
      </c>
      <c r="H41" s="309">
        <v>0.3221</v>
      </c>
      <c r="I41" s="311">
        <v>39.17</v>
      </c>
    </row>
    <row r="42" spans="1:9" ht="15">
      <c r="A42" s="323" t="s">
        <v>269</v>
      </c>
      <c r="B42" s="324">
        <v>12</v>
      </c>
      <c r="C42" s="324">
        <v>36941</v>
      </c>
      <c r="D42" s="324">
        <v>178291</v>
      </c>
      <c r="E42" s="324">
        <v>4.83</v>
      </c>
      <c r="F42" s="324">
        <v>795</v>
      </c>
      <c r="G42" s="324">
        <v>290175</v>
      </c>
      <c r="H42" s="325">
        <v>0.61439999999999995</v>
      </c>
      <c r="I42" s="324">
        <v>46.47</v>
      </c>
    </row>
    <row r="43" spans="1:9" ht="15">
      <c r="A43" s="295" t="s">
        <v>266</v>
      </c>
      <c r="B43" s="296">
        <v>27</v>
      </c>
      <c r="C43" s="296">
        <v>8296</v>
      </c>
      <c r="D43" s="296">
        <v>14871</v>
      </c>
      <c r="E43" s="296">
        <v>1.79</v>
      </c>
      <c r="F43" s="296">
        <v>301</v>
      </c>
      <c r="G43" s="296">
        <v>109865</v>
      </c>
      <c r="H43" s="309">
        <v>0.13539999999999999</v>
      </c>
      <c r="I43" s="296">
        <v>27.56</v>
      </c>
    </row>
    <row r="44" spans="1:9" ht="15">
      <c r="A44" s="310" t="s">
        <v>267</v>
      </c>
      <c r="B44" s="312">
        <v>533</v>
      </c>
      <c r="C44" s="312">
        <v>280528</v>
      </c>
      <c r="D44" s="312">
        <v>783946</v>
      </c>
      <c r="E44" s="313">
        <v>2.79</v>
      </c>
      <c r="F44" s="312">
        <v>7220</v>
      </c>
      <c r="G44" s="312">
        <v>2633410</v>
      </c>
      <c r="H44" s="314">
        <v>0.29770000000000002</v>
      </c>
      <c r="I44" s="312">
        <v>38.85</v>
      </c>
    </row>
    <row r="45" spans="1:9" ht="15">
      <c r="A45" s="323" t="s">
        <v>270</v>
      </c>
      <c r="B45" s="324"/>
      <c r="C45" s="324"/>
      <c r="D45" s="324"/>
      <c r="E45" s="324"/>
      <c r="F45" s="324"/>
      <c r="G45" s="324"/>
      <c r="H45" s="325"/>
      <c r="I45" s="324"/>
    </row>
    <row r="46" spans="1:9" ht="15">
      <c r="A46" s="295" t="s">
        <v>271</v>
      </c>
      <c r="B46" s="296"/>
      <c r="C46" s="296"/>
      <c r="D46" s="296"/>
      <c r="E46" s="296"/>
      <c r="F46" s="296"/>
      <c r="G46" s="296"/>
      <c r="H46" s="309"/>
      <c r="I46" s="296"/>
    </row>
    <row r="47" spans="1:9" ht="15">
      <c r="A47" s="323" t="s">
        <v>157</v>
      </c>
      <c r="B47" s="324">
        <v>129</v>
      </c>
      <c r="C47" s="324">
        <v>511694</v>
      </c>
      <c r="D47" s="324">
        <v>2271336</v>
      </c>
      <c r="E47" s="324">
        <v>4.4400000000000004</v>
      </c>
      <c r="F47" s="324">
        <v>8527</v>
      </c>
      <c r="G47" s="324">
        <v>3112355</v>
      </c>
      <c r="H47" s="325">
        <v>0.7298</v>
      </c>
      <c r="I47" s="324">
        <v>60.01</v>
      </c>
    </row>
    <row r="48" spans="1:9" ht="15">
      <c r="A48" s="295" t="s">
        <v>259</v>
      </c>
      <c r="B48" s="296">
        <v>3</v>
      </c>
      <c r="C48" s="296">
        <v>9724</v>
      </c>
      <c r="D48" s="296">
        <v>54677</v>
      </c>
      <c r="E48" s="296">
        <v>5.62</v>
      </c>
      <c r="F48" s="296">
        <v>249</v>
      </c>
      <c r="G48" s="296">
        <v>90885</v>
      </c>
      <c r="H48" s="309">
        <v>0.60160000000000002</v>
      </c>
      <c r="I48" s="296">
        <v>39.049999999999997</v>
      </c>
    </row>
    <row r="49" spans="1:9" ht="15">
      <c r="A49" s="295" t="s">
        <v>252</v>
      </c>
      <c r="B49" s="296">
        <v>12</v>
      </c>
      <c r="C49" s="296">
        <v>20757</v>
      </c>
      <c r="D49" s="296">
        <v>108708</v>
      </c>
      <c r="E49" s="296">
        <v>5.24</v>
      </c>
      <c r="F49" s="296">
        <v>673</v>
      </c>
      <c r="G49" s="296">
        <v>245645</v>
      </c>
      <c r="H49" s="309">
        <v>0.4425</v>
      </c>
      <c r="I49" s="296">
        <v>30.84</v>
      </c>
    </row>
    <row r="50" spans="1:9" ht="15">
      <c r="A50" s="310" t="s">
        <v>253</v>
      </c>
      <c r="B50" s="296">
        <v>20</v>
      </c>
      <c r="C50" s="311">
        <v>158761</v>
      </c>
      <c r="D50" s="311">
        <v>799208</v>
      </c>
      <c r="E50" s="296">
        <v>5.03</v>
      </c>
      <c r="F50" s="311">
        <v>2639</v>
      </c>
      <c r="G50" s="311">
        <v>963235</v>
      </c>
      <c r="H50" s="309">
        <v>0.82969999999999999</v>
      </c>
      <c r="I50" s="311">
        <v>60.16</v>
      </c>
    </row>
    <row r="51" spans="1:9" ht="15">
      <c r="A51" s="323" t="s">
        <v>255</v>
      </c>
      <c r="B51" s="324">
        <v>1</v>
      </c>
      <c r="C51" s="324">
        <v>4421</v>
      </c>
      <c r="D51" s="324">
        <v>22687</v>
      </c>
      <c r="E51" s="324">
        <v>5.13</v>
      </c>
      <c r="F51" s="324">
        <v>151</v>
      </c>
      <c r="G51" s="324">
        <v>55115</v>
      </c>
      <c r="H51" s="325">
        <v>0.41160000000000002</v>
      </c>
      <c r="I51" s="324">
        <v>29.28</v>
      </c>
    </row>
    <row r="52" spans="1:9" ht="15">
      <c r="A52" s="295" t="s">
        <v>256</v>
      </c>
      <c r="B52" s="296">
        <v>9</v>
      </c>
      <c r="C52" s="296">
        <v>9566</v>
      </c>
      <c r="D52" s="296">
        <v>25316</v>
      </c>
      <c r="E52" s="296">
        <v>2.65</v>
      </c>
      <c r="F52" s="296">
        <v>197</v>
      </c>
      <c r="G52" s="296">
        <v>71905</v>
      </c>
      <c r="H52" s="309">
        <v>0.35210000000000002</v>
      </c>
      <c r="I52" s="296">
        <v>48.56</v>
      </c>
    </row>
    <row r="53" spans="1:9" ht="15">
      <c r="A53" s="310" t="s">
        <v>103</v>
      </c>
      <c r="B53" s="312">
        <v>1</v>
      </c>
      <c r="C53" s="312">
        <v>8733</v>
      </c>
      <c r="D53" s="312">
        <v>36772</v>
      </c>
      <c r="E53" s="313">
        <v>4.21</v>
      </c>
      <c r="F53" s="312">
        <v>96</v>
      </c>
      <c r="G53" s="312">
        <v>35040</v>
      </c>
      <c r="H53" s="314">
        <v>1.0494000000000001</v>
      </c>
      <c r="I53" s="312">
        <v>90.97</v>
      </c>
    </row>
    <row r="54" spans="1:9" ht="15">
      <c r="A54" s="323" t="s">
        <v>260</v>
      </c>
      <c r="B54" s="324">
        <v>4</v>
      </c>
      <c r="C54" s="324">
        <v>82846</v>
      </c>
      <c r="D54" s="324">
        <v>508994</v>
      </c>
      <c r="E54" s="324">
        <v>6.14</v>
      </c>
      <c r="F54" s="324">
        <v>1631</v>
      </c>
      <c r="G54" s="324">
        <v>595315</v>
      </c>
      <c r="H54" s="325">
        <v>0.85499999999999998</v>
      </c>
      <c r="I54" s="324">
        <v>50.79</v>
      </c>
    </row>
    <row r="55" spans="1:9" ht="15">
      <c r="A55" s="295" t="s">
        <v>257</v>
      </c>
      <c r="B55" s="296">
        <v>8</v>
      </c>
      <c r="C55" s="296">
        <v>26364</v>
      </c>
      <c r="D55" s="296">
        <v>125293</v>
      </c>
      <c r="E55" s="296">
        <v>4.75</v>
      </c>
      <c r="F55" s="296">
        <v>601</v>
      </c>
      <c r="G55" s="296">
        <v>219365</v>
      </c>
      <c r="H55" s="309">
        <v>0.57120000000000004</v>
      </c>
      <c r="I55" s="296">
        <v>43.87</v>
      </c>
    </row>
    <row r="56" spans="1:9" ht="15">
      <c r="A56" s="323" t="s">
        <v>105</v>
      </c>
      <c r="B56" s="324">
        <v>2</v>
      </c>
      <c r="C56" s="324">
        <v>2599</v>
      </c>
      <c r="D56" s="324">
        <v>10353</v>
      </c>
      <c r="E56" s="324">
        <v>3.98</v>
      </c>
      <c r="F56" s="324">
        <v>96</v>
      </c>
      <c r="G56" s="324">
        <v>35040</v>
      </c>
      <c r="H56" s="325">
        <v>0.29549999999999998</v>
      </c>
      <c r="I56" s="324">
        <v>27.07</v>
      </c>
    </row>
    <row r="57" spans="1:9">
      <c r="A57" s="250"/>
      <c r="B57" s="251"/>
      <c r="C57" s="251"/>
      <c r="D57" s="251"/>
      <c r="E57" s="251"/>
      <c r="F57" s="251"/>
      <c r="G57" s="251"/>
      <c r="H57" s="251"/>
      <c r="I57" s="251"/>
    </row>
    <row r="58" spans="1:9">
      <c r="A58" s="250"/>
      <c r="B58" s="251"/>
      <c r="C58" s="251"/>
      <c r="D58" s="251"/>
      <c r="E58" s="251"/>
      <c r="F58" s="251"/>
      <c r="G58" s="251"/>
      <c r="H58" s="251"/>
      <c r="I58" s="251"/>
    </row>
    <row r="59" spans="1:9" ht="15.75">
      <c r="A59" s="326" t="s">
        <v>274</v>
      </c>
    </row>
    <row r="80" spans="1:1" ht="15.75">
      <c r="A80" s="326" t="s">
        <v>275</v>
      </c>
    </row>
    <row r="81" spans="1:1" ht="14.25">
      <c r="A81" s="252"/>
    </row>
    <row r="82" spans="1:1" ht="14.25">
      <c r="A82" s="252"/>
    </row>
    <row r="83" spans="1:1" ht="14.25">
      <c r="A83" s="252"/>
    </row>
    <row r="84" spans="1:1" ht="14.25">
      <c r="A84" s="252"/>
    </row>
    <row r="85" spans="1:1" ht="14.25">
      <c r="A85" s="252"/>
    </row>
    <row r="86" spans="1:1" ht="14.25">
      <c r="A86" s="252"/>
    </row>
    <row r="87" spans="1:1" ht="14.25">
      <c r="A87" s="252"/>
    </row>
    <row r="88" spans="1:1" ht="14.25">
      <c r="A88" s="252"/>
    </row>
    <row r="89" spans="1:1" ht="14.25">
      <c r="A89" s="252"/>
    </row>
    <row r="90" spans="1:1" ht="14.25">
      <c r="A90" s="252"/>
    </row>
    <row r="91" spans="1:1" ht="14.25">
      <c r="A91" s="252"/>
    </row>
    <row r="92" spans="1:1" ht="14.25">
      <c r="A92" s="252"/>
    </row>
    <row r="93" spans="1:1" ht="14.25">
      <c r="A93" s="252"/>
    </row>
    <row r="94" spans="1:1" ht="14.25">
      <c r="A94" s="252"/>
    </row>
    <row r="95" spans="1:1" ht="14.25">
      <c r="A95" s="252"/>
    </row>
    <row r="96" spans="1:1" ht="14.25">
      <c r="A96" s="252"/>
    </row>
    <row r="97" spans="1:1" ht="14.25">
      <c r="A97" s="252"/>
    </row>
    <row r="98" spans="1:1" ht="14.25">
      <c r="A98" s="252"/>
    </row>
    <row r="99" spans="1:1">
      <c r="A99" s="318" t="s">
        <v>277</v>
      </c>
    </row>
    <row r="100" spans="1:1">
      <c r="A100" s="319" t="s">
        <v>278</v>
      </c>
    </row>
  </sheetData>
  <mergeCells count="1">
    <mergeCell ref="A7:I7"/>
  </mergeCells>
  <hyperlinks>
    <hyperlink ref="J5" location="ÍNDICE!A1" display="ÍNDICE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6"/>
  <sheetViews>
    <sheetView zoomScale="90" zoomScaleNormal="90" zoomScaleSheetLayoutView="80" workbookViewId="0">
      <selection activeCell="A59" sqref="A59:A60"/>
    </sheetView>
  </sheetViews>
  <sheetFormatPr baseColWidth="10" defaultRowHeight="12.75"/>
  <cols>
    <col min="1" max="1" width="35.7109375" style="190" customWidth="1"/>
    <col min="2" max="5" width="7.7109375" style="190" customWidth="1"/>
    <col min="6" max="9" width="7.7109375" style="190" hidden="1" customWidth="1"/>
    <col min="10" max="12" width="7.7109375" style="190" customWidth="1"/>
    <col min="13" max="13" width="3" style="190" customWidth="1"/>
    <col min="14" max="22" width="5.7109375" style="190" customWidth="1"/>
    <col min="23" max="23" width="7.28515625" style="190" customWidth="1"/>
    <col min="24" max="24" width="6.7109375" style="190" customWidth="1"/>
    <col min="25" max="16384" width="11.42578125" style="190"/>
  </cols>
  <sheetData>
    <row r="1" spans="1:35">
      <c r="AI1" s="190" t="s">
        <v>195</v>
      </c>
    </row>
    <row r="5" spans="1:35" ht="15.75">
      <c r="Y5" s="327" t="s">
        <v>195</v>
      </c>
    </row>
    <row r="6" spans="1:35" ht="15">
      <c r="Z6" s="164"/>
    </row>
    <row r="8" spans="1:35" ht="15.75">
      <c r="A8" s="253" t="s">
        <v>215</v>
      </c>
    </row>
    <row r="9" spans="1:35" ht="18.75">
      <c r="A9" s="254"/>
    </row>
    <row r="10" spans="1:35" ht="15">
      <c r="A10" s="346" t="s">
        <v>178</v>
      </c>
      <c r="B10" s="345" t="s">
        <v>1</v>
      </c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209"/>
      <c r="N10" s="345" t="s">
        <v>181</v>
      </c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Z10" s="255"/>
    </row>
    <row r="11" spans="1:35" ht="15">
      <c r="A11" s="346"/>
      <c r="B11" s="307">
        <v>2003</v>
      </c>
      <c r="C11" s="307">
        <v>2004</v>
      </c>
      <c r="D11" s="307">
        <v>2005</v>
      </c>
      <c r="E11" s="307">
        <v>2006</v>
      </c>
      <c r="F11" s="307">
        <v>2007</v>
      </c>
      <c r="G11" s="307">
        <v>2008</v>
      </c>
      <c r="H11" s="307">
        <v>2009</v>
      </c>
      <c r="I11" s="307">
        <v>2010</v>
      </c>
      <c r="J11" s="307">
        <v>2011</v>
      </c>
      <c r="K11" s="307">
        <v>2012</v>
      </c>
      <c r="L11" s="307">
        <v>2013</v>
      </c>
      <c r="M11" s="209"/>
      <c r="N11" s="307">
        <v>2003</v>
      </c>
      <c r="O11" s="307">
        <v>2004</v>
      </c>
      <c r="P11" s="307">
        <v>2005</v>
      </c>
      <c r="Q11" s="307">
        <v>2006</v>
      </c>
      <c r="R11" s="307">
        <v>2007</v>
      </c>
      <c r="S11" s="307">
        <v>2008</v>
      </c>
      <c r="T11" s="307">
        <v>2009</v>
      </c>
      <c r="U11" s="307">
        <v>2010</v>
      </c>
      <c r="V11" s="307">
        <v>2011</v>
      </c>
      <c r="W11" s="307">
        <v>2012</v>
      </c>
      <c r="X11" s="307">
        <v>2013</v>
      </c>
      <c r="Z11" s="255"/>
    </row>
    <row r="12" spans="1:35" ht="15">
      <c r="A12" s="290" t="s">
        <v>182</v>
      </c>
      <c r="B12" s="289">
        <v>13737</v>
      </c>
      <c r="C12" s="289">
        <v>16256</v>
      </c>
      <c r="D12" s="289">
        <v>15857</v>
      </c>
      <c r="E12" s="289">
        <v>14418</v>
      </c>
      <c r="F12" s="289">
        <v>14142</v>
      </c>
      <c r="G12" s="289">
        <v>15576</v>
      </c>
      <c r="H12" s="289">
        <v>16467</v>
      </c>
      <c r="I12" s="289">
        <v>16728</v>
      </c>
      <c r="J12" s="289">
        <v>17191</v>
      </c>
      <c r="K12" s="289">
        <v>16432</v>
      </c>
      <c r="L12" s="289">
        <v>15939</v>
      </c>
      <c r="M12" s="184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56"/>
      <c r="Z12" s="255"/>
    </row>
    <row r="13" spans="1:35" ht="15">
      <c r="A13" s="283" t="s">
        <v>212</v>
      </c>
      <c r="B13" s="285">
        <v>8442</v>
      </c>
      <c r="C13" s="285">
        <v>8681</v>
      </c>
      <c r="D13" s="285">
        <v>8766</v>
      </c>
      <c r="E13" s="285">
        <v>8644</v>
      </c>
      <c r="F13" s="285">
        <v>8322</v>
      </c>
      <c r="G13" s="285">
        <v>8583</v>
      </c>
      <c r="H13" s="285">
        <v>9262</v>
      </c>
      <c r="I13" s="285">
        <v>9325</v>
      </c>
      <c r="J13" s="285">
        <v>9721</v>
      </c>
      <c r="K13" s="285">
        <v>9295</v>
      </c>
      <c r="L13" s="285">
        <v>9004</v>
      </c>
      <c r="M13" s="181"/>
      <c r="N13" s="292">
        <v>6.6</v>
      </c>
      <c r="O13" s="292">
        <v>6.7</v>
      </c>
      <c r="P13" s="292">
        <v>6.6</v>
      </c>
      <c r="Q13" s="292">
        <v>6.4467675546509735</v>
      </c>
      <c r="R13" s="292">
        <v>6.1166507478417707</v>
      </c>
      <c r="S13" s="292">
        <v>6.2172697833662145</v>
      </c>
      <c r="T13" s="292">
        <v>6.6131403570139016</v>
      </c>
      <c r="U13" s="292">
        <v>6.2116029679272122</v>
      </c>
      <c r="V13" s="292">
        <v>6.3675655429877489</v>
      </c>
      <c r="W13" s="292">
        <v>5.9886709422147701</v>
      </c>
      <c r="X13" s="292">
        <v>5.7078562708034219</v>
      </c>
      <c r="Y13" s="257"/>
      <c r="Z13" s="258"/>
    </row>
    <row r="14" spans="1:35" ht="15">
      <c r="A14" s="283" t="s">
        <v>156</v>
      </c>
      <c r="B14" s="285">
        <v>1593</v>
      </c>
      <c r="C14" s="285">
        <v>2900</v>
      </c>
      <c r="D14" s="285">
        <v>2862</v>
      </c>
      <c r="E14" s="285">
        <v>1387</v>
      </c>
      <c r="F14" s="285">
        <v>1464</v>
      </c>
      <c r="G14" s="285">
        <v>2089</v>
      </c>
      <c r="H14" s="285">
        <v>2194</v>
      </c>
      <c r="I14" s="285">
        <v>2337</v>
      </c>
      <c r="J14" s="285">
        <v>2640</v>
      </c>
      <c r="K14" s="285">
        <v>2504</v>
      </c>
      <c r="L14" s="285">
        <v>2906</v>
      </c>
      <c r="M14" s="181"/>
      <c r="N14" s="292">
        <v>1.2</v>
      </c>
      <c r="O14" s="292">
        <v>2.2000000000000002</v>
      </c>
      <c r="P14" s="292">
        <v>2.2000000000000002</v>
      </c>
      <c r="Q14" s="292">
        <v>1.0344362098913582</v>
      </c>
      <c r="R14" s="293">
        <v>1.0760366131747601</v>
      </c>
      <c r="S14" s="293">
        <v>1.5132094346326483</v>
      </c>
      <c r="T14" s="293">
        <v>1.5665331400656988</v>
      </c>
      <c r="U14" s="293">
        <v>1.5567309529271738</v>
      </c>
      <c r="V14" s="293">
        <v>1.7292843363324406</v>
      </c>
      <c r="W14" s="293">
        <v>1.613300918698847</v>
      </c>
      <c r="X14" s="293">
        <v>1.8421846204969727</v>
      </c>
      <c r="Y14" s="257"/>
      <c r="Z14" s="258"/>
    </row>
    <row r="15" spans="1:35" ht="15">
      <c r="A15" s="283" t="s">
        <v>158</v>
      </c>
      <c r="B15" s="285">
        <v>2134</v>
      </c>
      <c r="C15" s="285">
        <v>2988</v>
      </c>
      <c r="D15" s="285">
        <v>2467</v>
      </c>
      <c r="E15" s="285">
        <v>2729</v>
      </c>
      <c r="F15" s="285">
        <v>792</v>
      </c>
      <c r="G15" s="285">
        <v>845</v>
      </c>
      <c r="H15" s="285">
        <v>780</v>
      </c>
      <c r="I15" s="285">
        <v>780</v>
      </c>
      <c r="J15" s="285">
        <v>775</v>
      </c>
      <c r="K15" s="285">
        <v>747</v>
      </c>
      <c r="L15" s="285">
        <v>737</v>
      </c>
      <c r="M15" s="181"/>
      <c r="N15" s="292">
        <v>1.7</v>
      </c>
      <c r="O15" s="292">
        <v>2.2999999999999998</v>
      </c>
      <c r="P15" s="292">
        <v>1.9</v>
      </c>
      <c r="Q15" s="292">
        <v>2.0353110431099615</v>
      </c>
      <c r="R15" s="292">
        <v>0.58211816778306691</v>
      </c>
      <c r="S15" s="292">
        <v>0.61209285412378545</v>
      </c>
      <c r="T15" s="292">
        <v>0.55692609355115996</v>
      </c>
      <c r="U15" s="292">
        <v>0.51957644128506442</v>
      </c>
      <c r="V15" s="292">
        <v>0.50764975782486421</v>
      </c>
      <c r="W15" s="292">
        <v>0.48128425969170874</v>
      </c>
      <c r="X15" s="292">
        <v>0.46720236245914276</v>
      </c>
      <c r="Y15" s="257"/>
      <c r="Z15" s="258"/>
    </row>
    <row r="16" spans="1:35" ht="15">
      <c r="A16" s="283" t="s">
        <v>23</v>
      </c>
      <c r="B16" s="285">
        <v>908</v>
      </c>
      <c r="C16" s="285">
        <v>836</v>
      </c>
      <c r="D16" s="285">
        <v>839</v>
      </c>
      <c r="E16" s="285">
        <v>804</v>
      </c>
      <c r="F16" s="285">
        <v>2929</v>
      </c>
      <c r="G16" s="285">
        <v>3193</v>
      </c>
      <c r="H16" s="285">
        <v>3346</v>
      </c>
      <c r="I16" s="285">
        <v>3423</v>
      </c>
      <c r="J16" s="285">
        <v>3161</v>
      </c>
      <c r="K16" s="285">
        <v>2927</v>
      </c>
      <c r="L16" s="285">
        <v>2442</v>
      </c>
      <c r="M16" s="181"/>
      <c r="N16" s="292">
        <v>0.7</v>
      </c>
      <c r="O16" s="292">
        <v>0.6</v>
      </c>
      <c r="P16" s="292">
        <v>0.6</v>
      </c>
      <c r="Q16" s="292">
        <v>0.59962992988655506</v>
      </c>
      <c r="R16" s="293">
        <v>2.1528082240361148</v>
      </c>
      <c r="S16" s="293">
        <v>2.3129141813221858</v>
      </c>
      <c r="T16" s="293">
        <v>2.3890701397720275</v>
      </c>
      <c r="U16" s="293">
        <v>2.280141228870225</v>
      </c>
      <c r="V16" s="293">
        <v>2.0705559799798658</v>
      </c>
      <c r="W16" s="293">
        <v>1.8858353790062001</v>
      </c>
      <c r="X16" s="293">
        <v>1.5480436487452194</v>
      </c>
      <c r="Y16" s="257"/>
      <c r="Z16" s="258"/>
    </row>
    <row r="17" spans="1:26" ht="15">
      <c r="A17" s="283" t="s">
        <v>209</v>
      </c>
      <c r="B17" s="285">
        <v>660</v>
      </c>
      <c r="C17" s="285">
        <v>851</v>
      </c>
      <c r="D17" s="285">
        <v>923</v>
      </c>
      <c r="E17" s="285">
        <v>854</v>
      </c>
      <c r="F17" s="285">
        <v>635</v>
      </c>
      <c r="G17" s="285">
        <v>866</v>
      </c>
      <c r="H17" s="285">
        <v>885</v>
      </c>
      <c r="I17" s="285">
        <v>863</v>
      </c>
      <c r="J17" s="285">
        <v>894</v>
      </c>
      <c r="K17" s="285">
        <v>959</v>
      </c>
      <c r="L17" s="285">
        <v>850</v>
      </c>
      <c r="M17" s="181"/>
      <c r="N17" s="292">
        <v>0.5</v>
      </c>
      <c r="O17" s="292">
        <v>0.7</v>
      </c>
      <c r="P17" s="292">
        <v>0.7</v>
      </c>
      <c r="Q17" s="292">
        <v>0.63692034841183842</v>
      </c>
      <c r="R17" s="292">
        <v>0.46672353098768626</v>
      </c>
      <c r="S17" s="292">
        <v>0.62730462919668417</v>
      </c>
      <c r="T17" s="292">
        <v>0.63189691383689306</v>
      </c>
      <c r="U17" s="292">
        <v>0.57486470362693665</v>
      </c>
      <c r="V17" s="292">
        <v>0.58559855934894023</v>
      </c>
      <c r="W17" s="292">
        <v>0.61787363459752176</v>
      </c>
      <c r="X17" s="292">
        <v>0.53883583187282402</v>
      </c>
      <c r="Y17" s="257"/>
      <c r="Z17" s="258"/>
    </row>
    <row r="18" spans="1:26" ht="15">
      <c r="A18" s="290" t="s">
        <v>183</v>
      </c>
      <c r="B18" s="289">
        <v>6238</v>
      </c>
      <c r="C18" s="289">
        <v>6725</v>
      </c>
      <c r="D18" s="289">
        <v>7338</v>
      </c>
      <c r="E18" s="289">
        <v>7095</v>
      </c>
      <c r="F18" s="289">
        <v>7720</v>
      </c>
      <c r="G18" s="289">
        <v>8104</v>
      </c>
      <c r="H18" s="289">
        <v>8646</v>
      </c>
      <c r="I18" s="289">
        <v>9449</v>
      </c>
      <c r="J18" s="289">
        <v>9752</v>
      </c>
      <c r="K18" s="289">
        <v>9256</v>
      </c>
      <c r="L18" s="289">
        <v>9747</v>
      </c>
      <c r="M18" s="184"/>
      <c r="N18" s="294"/>
      <c r="O18" s="294"/>
      <c r="P18" s="294"/>
      <c r="Q18" s="294"/>
      <c r="R18" s="294"/>
      <c r="S18" s="294"/>
      <c r="T18" s="294"/>
      <c r="U18" s="294">
        <v>6.2942022996186848</v>
      </c>
      <c r="V18" s="294">
        <v>6.3878715333007436</v>
      </c>
      <c r="W18" s="294">
        <v>5.9635436515481342</v>
      </c>
      <c r="X18" s="294">
        <v>6.1788621803110786</v>
      </c>
      <c r="Y18" s="257"/>
      <c r="Z18" s="258"/>
    </row>
    <row r="19" spans="1:26" ht="15">
      <c r="A19" s="283" t="s">
        <v>217</v>
      </c>
      <c r="B19" s="285">
        <v>486</v>
      </c>
      <c r="C19" s="285">
        <v>489</v>
      </c>
      <c r="D19" s="285">
        <v>486</v>
      </c>
      <c r="E19" s="285">
        <v>463</v>
      </c>
      <c r="F19" s="285">
        <v>456</v>
      </c>
      <c r="G19" s="285">
        <v>502</v>
      </c>
      <c r="H19" s="285">
        <v>493</v>
      </c>
      <c r="I19" s="285">
        <v>765</v>
      </c>
      <c r="J19" s="285">
        <v>714</v>
      </c>
      <c r="K19" s="285">
        <v>654</v>
      </c>
      <c r="L19" s="285">
        <v>511</v>
      </c>
      <c r="M19" s="181"/>
      <c r="N19" s="292">
        <v>0.4</v>
      </c>
      <c r="O19" s="292">
        <v>0.4</v>
      </c>
      <c r="P19" s="292">
        <v>0.4</v>
      </c>
      <c r="Q19" s="292">
        <v>0.34530927554412316</v>
      </c>
      <c r="R19" s="292">
        <v>0.33515894508722033</v>
      </c>
      <c r="S19" s="292">
        <v>0.36363386126643821</v>
      </c>
      <c r="T19" s="292">
        <v>0.35200585143682289</v>
      </c>
      <c r="U19" s="292">
        <v>0.50958458664496709</v>
      </c>
      <c r="V19" s="292">
        <v>0.4676928091444556</v>
      </c>
      <c r="W19" s="292">
        <v>0.42136533579434743</v>
      </c>
      <c r="X19" s="292">
        <v>0.32393542363178018</v>
      </c>
      <c r="Y19" s="257"/>
      <c r="Z19" s="258"/>
    </row>
    <row r="20" spans="1:26" ht="15">
      <c r="A20" s="280" t="s">
        <v>218</v>
      </c>
      <c r="B20" s="282">
        <v>5752</v>
      </c>
      <c r="C20" s="282">
        <v>6236</v>
      </c>
      <c r="D20" s="282">
        <v>6852</v>
      </c>
      <c r="E20" s="282">
        <v>6632</v>
      </c>
      <c r="F20" s="282">
        <v>7264</v>
      </c>
      <c r="G20" s="282">
        <v>7602</v>
      </c>
      <c r="H20" s="282">
        <v>8153</v>
      </c>
      <c r="I20" s="282">
        <v>8684</v>
      </c>
      <c r="J20" s="282">
        <v>9038</v>
      </c>
      <c r="K20" s="282">
        <v>8602</v>
      </c>
      <c r="L20" s="282">
        <v>9236</v>
      </c>
      <c r="M20" s="180"/>
      <c r="N20" s="293">
        <v>4.5</v>
      </c>
      <c r="O20" s="293">
        <v>4.8</v>
      </c>
      <c r="P20" s="293">
        <v>5.2</v>
      </c>
      <c r="Q20" s="293">
        <v>4.9462011131935739</v>
      </c>
      <c r="R20" s="293">
        <v>5.3390231954244918</v>
      </c>
      <c r="S20" s="293">
        <v>5.5066625763893686</v>
      </c>
      <c r="T20" s="293">
        <v>5.8213056932341116</v>
      </c>
      <c r="U20" s="293">
        <v>5.7846177129737173</v>
      </c>
      <c r="V20" s="293">
        <v>5.9201787241562878</v>
      </c>
      <c r="W20" s="293">
        <v>5.5421783157537874</v>
      </c>
      <c r="X20" s="293">
        <v>5.8549267566792977</v>
      </c>
      <c r="Y20" s="257"/>
      <c r="Z20" s="258"/>
    </row>
    <row r="21" spans="1:26" ht="15">
      <c r="A21" s="286" t="s">
        <v>184</v>
      </c>
      <c r="B21" s="287">
        <v>19975</v>
      </c>
      <c r="C21" s="287">
        <v>22981</v>
      </c>
      <c r="D21" s="287">
        <v>23195</v>
      </c>
      <c r="E21" s="287">
        <v>21513</v>
      </c>
      <c r="F21" s="287">
        <v>21862</v>
      </c>
      <c r="G21" s="287">
        <v>23680</v>
      </c>
      <c r="H21" s="287">
        <v>25113</v>
      </c>
      <c r="I21" s="287">
        <v>26177</v>
      </c>
      <c r="J21" s="287">
        <v>26943</v>
      </c>
      <c r="K21" s="287">
        <v>25688</v>
      </c>
      <c r="L21" s="287">
        <v>25686</v>
      </c>
      <c r="M21" s="208"/>
      <c r="N21" s="289"/>
      <c r="O21" s="289"/>
      <c r="P21" s="289"/>
      <c r="Q21" s="289"/>
      <c r="R21" s="289"/>
      <c r="S21" s="289"/>
      <c r="T21" s="289"/>
      <c r="U21" s="289"/>
      <c r="V21" s="289"/>
      <c r="W21" s="289"/>
      <c r="X21" s="289"/>
      <c r="Y21" s="259"/>
    </row>
    <row r="22" spans="1:26" ht="15">
      <c r="A22" s="217" t="s">
        <v>193</v>
      </c>
      <c r="B22" s="260"/>
      <c r="C22" s="260"/>
      <c r="D22" s="260"/>
      <c r="E22" s="260"/>
      <c r="F22" s="261">
        <v>13605485</v>
      </c>
      <c r="G22" s="261">
        <v>13805095</v>
      </c>
      <c r="H22" s="261">
        <v>14005449</v>
      </c>
      <c r="I22" s="262">
        <v>15012228</v>
      </c>
      <c r="J22" s="262">
        <v>15266431</v>
      </c>
      <c r="K22" s="262">
        <v>15520973</v>
      </c>
      <c r="L22" s="262">
        <v>15774749</v>
      </c>
      <c r="M22" s="262"/>
      <c r="N22" s="217"/>
      <c r="O22" s="217"/>
      <c r="P22" s="217"/>
      <c r="Q22" s="217"/>
    </row>
    <row r="23" spans="1:26" ht="15">
      <c r="A23" s="217"/>
      <c r="B23" s="260"/>
      <c r="C23" s="260"/>
      <c r="D23" s="260"/>
      <c r="E23" s="260"/>
      <c r="F23" s="261"/>
      <c r="G23" s="261"/>
      <c r="H23" s="261"/>
      <c r="I23" s="262"/>
      <c r="J23" s="262"/>
      <c r="K23" s="262"/>
      <c r="L23" s="262"/>
      <c r="M23" s="262"/>
      <c r="N23" s="217"/>
      <c r="O23" s="217"/>
      <c r="P23" s="217"/>
      <c r="Q23" s="217"/>
    </row>
    <row r="24" spans="1:26" s="255" customFormat="1" ht="15.75">
      <c r="A24" s="328" t="s">
        <v>216</v>
      </c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</row>
    <row r="25" spans="1:26" s="255" customFormat="1">
      <c r="A25" s="190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</row>
    <row r="26" spans="1:26" s="255" customFormat="1">
      <c r="A26" s="190"/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</row>
    <row r="27" spans="1:26" s="255" customFormat="1">
      <c r="A27" s="190"/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</row>
    <row r="28" spans="1:26" s="255" customFormat="1">
      <c r="A28" s="190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</row>
    <row r="29" spans="1:26" s="255" customFormat="1">
      <c r="A29" s="190"/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0"/>
    </row>
    <row r="31" spans="1:26" ht="15">
      <c r="A31" s="172"/>
      <c r="B31" s="172"/>
      <c r="C31" s="172"/>
      <c r="D31" s="172"/>
      <c r="E31" s="172"/>
      <c r="F31" s="173"/>
      <c r="G31" s="255"/>
      <c r="H31" s="255"/>
      <c r="I31" s="255"/>
      <c r="J31" s="255"/>
      <c r="K31" s="255"/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</row>
    <row r="32" spans="1:26" ht="15">
      <c r="A32" s="264"/>
      <c r="B32" s="264"/>
      <c r="C32" s="264"/>
      <c r="D32" s="264"/>
      <c r="E32" s="264"/>
      <c r="F32" s="255"/>
      <c r="G32" s="255"/>
      <c r="H32" s="255"/>
      <c r="I32" s="255"/>
      <c r="J32" s="255"/>
      <c r="K32" s="255"/>
      <c r="L32" s="255"/>
      <c r="M32" s="255"/>
      <c r="N32" s="255"/>
      <c r="O32" s="255"/>
      <c r="P32" s="255"/>
      <c r="Q32" s="255"/>
      <c r="R32" s="255"/>
      <c r="S32" s="255"/>
      <c r="T32" s="255"/>
      <c r="U32" s="255"/>
      <c r="V32" s="255"/>
      <c r="W32" s="255"/>
      <c r="X32" s="255"/>
    </row>
    <row r="33" spans="1:24" ht="15">
      <c r="A33" s="170"/>
      <c r="B33" s="170"/>
      <c r="C33" s="170"/>
      <c r="D33" s="170"/>
      <c r="E33" s="170"/>
      <c r="F33" s="255"/>
      <c r="G33" s="255"/>
      <c r="H33" s="255"/>
      <c r="I33" s="255"/>
      <c r="J33" s="255"/>
      <c r="K33" s="255"/>
      <c r="L33" s="255"/>
      <c r="M33" s="255"/>
      <c r="N33" s="255"/>
      <c r="O33" s="255"/>
      <c r="P33" s="255"/>
      <c r="Q33" s="255"/>
      <c r="R33" s="255"/>
      <c r="S33" s="255"/>
      <c r="T33" s="255"/>
      <c r="U33" s="255"/>
      <c r="V33" s="255"/>
      <c r="W33" s="255"/>
      <c r="X33" s="255"/>
    </row>
    <row r="34" spans="1:24" ht="15">
      <c r="A34" s="264"/>
      <c r="B34" s="264"/>
      <c r="C34" s="264"/>
      <c r="D34" s="264"/>
      <c r="E34" s="264"/>
      <c r="F34" s="255"/>
      <c r="G34" s="255"/>
      <c r="H34" s="255"/>
      <c r="I34" s="255"/>
      <c r="J34" s="255"/>
      <c r="K34" s="255"/>
      <c r="L34" s="255"/>
      <c r="M34" s="255"/>
      <c r="N34" s="255"/>
      <c r="O34" s="255"/>
      <c r="P34" s="255"/>
      <c r="Q34" s="255"/>
      <c r="R34" s="255"/>
      <c r="S34" s="255"/>
      <c r="T34" s="255"/>
      <c r="U34" s="255"/>
      <c r="V34" s="255"/>
      <c r="W34" s="255"/>
      <c r="X34" s="255"/>
    </row>
    <row r="35" spans="1:24" ht="15">
      <c r="A35" s="170"/>
      <c r="B35" s="170"/>
      <c r="C35" s="170"/>
      <c r="D35" s="170"/>
      <c r="E35" s="170"/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</row>
    <row r="36" spans="1:24" ht="15">
      <c r="A36" s="265"/>
      <c r="B36" s="265"/>
      <c r="C36" s="265"/>
      <c r="D36" s="265"/>
      <c r="E36" s="26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  <c r="U36" s="255"/>
      <c r="V36" s="255"/>
      <c r="W36" s="255"/>
      <c r="X36" s="255"/>
    </row>
    <row r="37" spans="1:24" ht="15">
      <c r="A37" s="170"/>
      <c r="B37" s="170"/>
      <c r="C37" s="170"/>
      <c r="D37" s="170"/>
      <c r="E37" s="170"/>
      <c r="F37" s="255"/>
      <c r="G37" s="255"/>
      <c r="H37" s="255"/>
      <c r="I37" s="255"/>
      <c r="J37" s="255"/>
      <c r="K37" s="255"/>
      <c r="L37" s="255"/>
      <c r="M37" s="255"/>
      <c r="N37" s="255"/>
      <c r="O37" s="255"/>
      <c r="P37" s="255"/>
      <c r="Q37" s="255"/>
      <c r="R37" s="255"/>
      <c r="S37" s="255"/>
      <c r="T37" s="255"/>
      <c r="U37" s="255"/>
      <c r="V37" s="255"/>
      <c r="W37" s="255"/>
      <c r="X37" s="255"/>
    </row>
    <row r="38" spans="1:24" ht="15">
      <c r="A38" s="264"/>
      <c r="B38" s="264"/>
      <c r="C38" s="264"/>
      <c r="D38" s="264"/>
      <c r="E38" s="264"/>
      <c r="F38" s="255"/>
      <c r="G38" s="255"/>
      <c r="H38" s="255"/>
      <c r="I38" s="255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</row>
    <row r="39" spans="1:24">
      <c r="A39" s="255"/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255"/>
      <c r="U39" s="255"/>
      <c r="V39" s="255"/>
      <c r="W39" s="255"/>
      <c r="X39" s="255"/>
    </row>
    <row r="41" spans="1:24">
      <c r="A41" s="266"/>
      <c r="B41" s="266"/>
      <c r="C41" s="266"/>
      <c r="D41" s="266"/>
      <c r="E41" s="266"/>
    </row>
    <row r="42" spans="1:24">
      <c r="A42" s="266"/>
      <c r="B42" s="266"/>
      <c r="C42" s="266"/>
      <c r="D42" s="266"/>
      <c r="E42" s="266"/>
    </row>
    <row r="43" spans="1:24">
      <c r="A43" s="266"/>
      <c r="B43" s="266"/>
      <c r="C43" s="266"/>
      <c r="D43" s="266"/>
      <c r="E43" s="266"/>
    </row>
    <row r="44" spans="1:24">
      <c r="A44" s="266"/>
      <c r="B44" s="266"/>
      <c r="C44" s="266"/>
      <c r="D44" s="266"/>
      <c r="E44" s="266"/>
    </row>
    <row r="45" spans="1:24">
      <c r="A45" s="266"/>
      <c r="B45" s="266"/>
      <c r="C45" s="266"/>
      <c r="D45" s="266"/>
      <c r="E45" s="266"/>
    </row>
    <row r="46" spans="1:24">
      <c r="A46" s="266"/>
      <c r="B46" s="266"/>
      <c r="C46" s="266"/>
      <c r="D46" s="266"/>
      <c r="E46" s="266"/>
    </row>
    <row r="47" spans="1:24">
      <c r="A47" s="263"/>
      <c r="B47" s="263"/>
      <c r="C47" s="263"/>
      <c r="D47" s="263"/>
      <c r="E47" s="263"/>
    </row>
    <row r="48" spans="1:24">
      <c r="A48" s="263"/>
      <c r="B48" s="263"/>
      <c r="C48" s="263"/>
      <c r="D48" s="263"/>
      <c r="E48" s="263"/>
    </row>
    <row r="49" spans="1:5">
      <c r="A49" s="263"/>
      <c r="B49" s="263"/>
      <c r="C49" s="263"/>
      <c r="D49" s="263"/>
      <c r="E49" s="263"/>
    </row>
    <row r="50" spans="1:5" s="263" customFormat="1">
      <c r="B50" s="263" t="s">
        <v>201</v>
      </c>
      <c r="C50" s="263" t="s">
        <v>201</v>
      </c>
    </row>
    <row r="51" spans="1:5" s="263" customFormat="1" ht="15">
      <c r="A51" s="243" t="s">
        <v>218</v>
      </c>
      <c r="B51" s="242">
        <v>0.3595733084170365</v>
      </c>
      <c r="C51" s="241">
        <v>9236</v>
      </c>
      <c r="D51" s="177"/>
      <c r="E51" s="177"/>
    </row>
    <row r="52" spans="1:5" s="263" customFormat="1" ht="15">
      <c r="A52" s="177" t="s">
        <v>212</v>
      </c>
      <c r="B52" s="242">
        <v>0.35054115082145915</v>
      </c>
      <c r="C52" s="241">
        <v>9004</v>
      </c>
      <c r="D52" s="177"/>
      <c r="E52" s="177"/>
    </row>
    <row r="53" spans="1:5" s="263" customFormat="1" ht="15">
      <c r="A53" s="177" t="s">
        <v>156</v>
      </c>
      <c r="B53" s="242">
        <v>0.11313556022736121</v>
      </c>
      <c r="C53" s="241">
        <v>2906</v>
      </c>
      <c r="D53" s="177"/>
      <c r="E53" s="177"/>
    </row>
    <row r="54" spans="1:5" s="263" customFormat="1" ht="15">
      <c r="A54" s="177" t="s">
        <v>23</v>
      </c>
      <c r="B54" s="242">
        <v>9.5071245036206495E-2</v>
      </c>
      <c r="C54" s="241">
        <v>2442</v>
      </c>
      <c r="D54" s="177"/>
      <c r="E54" s="177"/>
    </row>
    <row r="55" spans="1:5" s="263" customFormat="1" ht="15">
      <c r="A55" s="177" t="s">
        <v>107</v>
      </c>
      <c r="B55" s="242">
        <v>3.3091956707934286E-2</v>
      </c>
      <c r="C55" s="241">
        <v>850</v>
      </c>
      <c r="D55" s="177"/>
      <c r="E55" s="177"/>
    </row>
    <row r="56" spans="1:5" s="263" customFormat="1" ht="15">
      <c r="A56" s="177" t="s">
        <v>158</v>
      </c>
      <c r="B56" s="242">
        <v>2.8692673051467724E-2</v>
      </c>
      <c r="C56" s="241">
        <v>737</v>
      </c>
      <c r="D56" s="177"/>
      <c r="E56" s="177"/>
    </row>
    <row r="57" spans="1:5" s="263" customFormat="1" ht="15">
      <c r="A57" s="177" t="s">
        <v>217</v>
      </c>
      <c r="B57" s="242">
        <v>1.9894105738534611E-2</v>
      </c>
      <c r="C57" s="241">
        <v>511</v>
      </c>
      <c r="D57" s="243"/>
      <c r="E57" s="243"/>
    </row>
    <row r="58" spans="1:5">
      <c r="A58" s="320" t="s">
        <v>285</v>
      </c>
    </row>
    <row r="59" spans="1:5">
      <c r="A59" s="318" t="s">
        <v>277</v>
      </c>
    </row>
    <row r="60" spans="1:5">
      <c r="A60" s="319" t="s">
        <v>278</v>
      </c>
    </row>
    <row r="69" spans="8:8">
      <c r="H69" s="267"/>
    </row>
    <row r="70" spans="8:8">
      <c r="H70" s="267"/>
    </row>
    <row r="71" spans="8:8">
      <c r="H71" s="267"/>
    </row>
    <row r="72" spans="8:8">
      <c r="H72" s="267"/>
    </row>
    <row r="73" spans="8:8">
      <c r="H73" s="267"/>
    </row>
    <row r="74" spans="8:8">
      <c r="H74" s="267"/>
    </row>
    <row r="75" spans="8:8">
      <c r="H75" s="267"/>
    </row>
    <row r="76" spans="8:8">
      <c r="H76" s="256"/>
    </row>
    <row r="82" spans="1:10">
      <c r="A82" s="263"/>
      <c r="B82" s="263"/>
      <c r="C82" s="263"/>
      <c r="D82" s="263"/>
      <c r="E82" s="263"/>
      <c r="F82" s="263"/>
      <c r="G82" s="263"/>
      <c r="H82" s="263"/>
      <c r="I82" s="263"/>
      <c r="J82" s="263"/>
    </row>
    <row r="83" spans="1:10">
      <c r="A83" s="263"/>
      <c r="B83" s="263"/>
      <c r="C83" s="263"/>
      <c r="D83" s="263"/>
      <c r="E83" s="263"/>
      <c r="F83" s="263"/>
      <c r="G83" s="263"/>
      <c r="H83" s="263"/>
      <c r="I83" s="263"/>
      <c r="J83" s="263"/>
    </row>
    <row r="84" spans="1:10">
      <c r="A84" s="263"/>
      <c r="B84" s="263"/>
      <c r="C84" s="263"/>
      <c r="D84" s="263"/>
      <c r="E84" s="263"/>
      <c r="F84" s="263"/>
      <c r="G84" s="263"/>
      <c r="H84" s="263"/>
      <c r="I84" s="263"/>
      <c r="J84" s="263"/>
    </row>
    <row r="85" spans="1:10">
      <c r="A85" s="263"/>
      <c r="B85" s="263"/>
      <c r="C85" s="263"/>
      <c r="D85" s="263"/>
      <c r="E85" s="263"/>
      <c r="F85" s="263"/>
      <c r="G85" s="263"/>
      <c r="H85" s="263"/>
      <c r="I85" s="263"/>
      <c r="J85" s="263"/>
    </row>
    <row r="86" spans="1:10">
      <c r="A86" s="263"/>
      <c r="B86" s="263"/>
      <c r="C86" s="263"/>
      <c r="D86" s="263"/>
      <c r="E86" s="263"/>
      <c r="F86" s="263"/>
      <c r="G86" s="263"/>
      <c r="H86" s="263"/>
      <c r="I86" s="263"/>
      <c r="J86" s="263"/>
    </row>
  </sheetData>
  <mergeCells count="3">
    <mergeCell ref="A10:A11"/>
    <mergeCell ref="B10:L10"/>
    <mergeCell ref="N10:X10"/>
  </mergeCells>
  <hyperlinks>
    <hyperlink ref="Y5" location="ÍNDICE!A1" display="ÍNDICE"/>
  </hyperlinks>
  <printOptions horizontalCentered="1" verticalCentered="1"/>
  <pageMargins left="0.70866141732283472" right="0.70866141732283472" top="0.31496062992125984" bottom="0.74803149606299213" header="0.31496062992125984" footer="0.31496062992125984"/>
  <pageSetup paperSize="9" scale="7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10</vt:i4>
      </vt:variant>
    </vt:vector>
  </HeadingPairs>
  <TitlesOfParts>
    <vt:vector size="31" baseType="lpstr">
      <vt:lpstr>ÍNDICE</vt:lpstr>
      <vt:lpstr>1personal ocupado</vt:lpstr>
      <vt:lpstr>2médico especial</vt:lpstr>
      <vt:lpstr>3medico por enti</vt:lpstr>
      <vt:lpstr>1No establecim</vt:lpstr>
      <vt:lpstr>2camas disp</vt:lpstr>
      <vt:lpstr>3tasa medicos</vt:lpstr>
      <vt:lpstr>4estada hosp. giros cama</vt:lpstr>
      <vt:lpstr>5camas dota</vt:lpstr>
      <vt:lpstr>6consul</vt:lpstr>
      <vt:lpstr>7Consultas</vt:lpstr>
      <vt:lpstr>8Egresos</vt:lpstr>
      <vt:lpstr>Hoja4</vt:lpstr>
      <vt:lpstr>Hoja1</vt:lpstr>
      <vt:lpstr>Principales causas de egresos </vt:lpstr>
      <vt:lpstr>Tasas de camas públicas y </vt:lpstr>
      <vt:lpstr>Dias de estada hospitalaria</vt:lpstr>
      <vt:lpstr>Número de medicos</vt:lpstr>
      <vt:lpstr>Número de consultas </vt:lpstr>
      <vt:lpstr>Número de consultas</vt:lpstr>
      <vt:lpstr>Número de establecimientos</vt:lpstr>
      <vt:lpstr>'1No establecim'!Área_de_impresión</vt:lpstr>
      <vt:lpstr>'1personal ocupado'!Área_de_impresión</vt:lpstr>
      <vt:lpstr>'2camas disp'!Área_de_impresión</vt:lpstr>
      <vt:lpstr>'2médico especial'!Área_de_impresión</vt:lpstr>
      <vt:lpstr>'3medico por enti'!Área_de_impresión</vt:lpstr>
      <vt:lpstr>'5camas dota'!Área_de_impresión</vt:lpstr>
      <vt:lpstr>'6consul'!Área_de_impresión</vt:lpstr>
      <vt:lpstr>'7Consultas'!Área_de_impresión</vt:lpstr>
      <vt:lpstr>'8Egresos'!Área_de_impresión</vt:lpstr>
      <vt:lpstr>ÍNDICE!Área_de_impresión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mscarvajal</dc:creator>
  <cp:lastModifiedBy>arenteria</cp:lastModifiedBy>
  <cp:lastPrinted>2015-12-30T16:32:12Z</cp:lastPrinted>
  <dcterms:created xsi:type="dcterms:W3CDTF">2008-02-25T14:16:16Z</dcterms:created>
  <dcterms:modified xsi:type="dcterms:W3CDTF">2016-10-24T21:22:25Z</dcterms:modified>
</cp:coreProperties>
</file>